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<sst xmlns="http://schemas.openxmlformats.org/spreadsheetml/2006/main" count="368" uniqueCount="187">
  <si>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</si>
  <si>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</si>
  <si>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</si>
  <si>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</si>
  <si>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</si>
  <si>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</si>
  <si>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</si>
  <si>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</si>
  <si>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</si>
  <si>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</si>
  <si>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</si>
  <si>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</si>
  <si>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</si>
  <si>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</si>
  <si>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</si>
  <si>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</si>
  <si>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</si>
  <si>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</si>
  <si>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</si>
  <si>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</si>
  <si>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</si>
  <si>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</si>
  <si>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</si>
  <si>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</si>
  <si>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</si>
  <si>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</si>
  <si>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</si>
  <si>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</si>
  <si>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</si>
  <si>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</si>
  <si>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</si>
  <si>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</si>
  <si>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</si>
  <si>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</si>
  <si>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</si>
  <si>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</si>
  <si>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</si>
  <si>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</si>
  <si>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</si>
  <si>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</si>
  <si>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</si>
  <si>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</si>
  <si>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</si>
  <si>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</si>
  <si>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</si>
  <si>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</si>
  <si>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</si>
  <si>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</si>
  <si>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</si>
  <si>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</si>
  <si>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</si>
  <si>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</si>
  <si>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</si>
  <si>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</si>
  <si>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</si>
  <si>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</si>
  <si>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</si>
  <si>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 xml:space="preserve">1 5 4 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</si>
  <si>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</si>
  <si>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</si>
  <si>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</si>
  <si>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</si>
  <si>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</si>
  <si>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</si>
  <si>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</si>
  <si>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</si>
  <si>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</si>
  <si>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</si>
  <si>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</si>
  <si>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</si>
  <si>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</si>
  <si>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</si>
  <si>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</si>
  <si>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</si>
  <si>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</si>
  <si>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</si>
  <si>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</si>
  <si>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</si>
  <si>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</si>
  <si>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</si>
  <si>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</si>
  <si>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</si>
  <si>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</si>
  <si>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</si>
  <si>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</si>
  <si>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</si>
  <si>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</si>
  <si>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</si>
  <si>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</si>
  <si>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</si>
  <si>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</si>
  <si>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</si>
  <si>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</si>
  <si>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</si>
  <si>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</si>
  <si>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</si>
  <si>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</si>
  <si>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</si>
  <si>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</si>
  <si>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</si>
  <si>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</si>
  <si>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</si>
  <si>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</si>
  <si>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</si>
  <si>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</si>
  <si>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</si>
  <si>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</si>
  <si>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</si>
  <si>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</si>
  <si>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</si>
  <si>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</si>
  <si>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</si>
  <si>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</si>
  <si>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</si>
  <si>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</si>
  <si>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</si>
  <si>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</si>
  <si>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</si>
  <si>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1 6 1</t>
  </si>
  <si>
    <t>1000 Ft-ban</t>
  </si>
  <si>
    <t>Közutak üzemeltetése</t>
  </si>
  <si>
    <t>törl.</t>
  </si>
  <si>
    <t>Pótelőirányzat</t>
  </si>
  <si>
    <t>1 3 6</t>
  </si>
  <si>
    <t>Rendszeres gyermv. Pénzbeni ell.</t>
  </si>
  <si>
    <t>Eseti  pénzbeni szoc. Ellát.</t>
  </si>
  <si>
    <t>Eseti pénzbeni gyermekvéd. Ellát.</t>
  </si>
  <si>
    <t>Rendszeres szoc. pénzbeni ellátás</t>
  </si>
  <si>
    <t>Rendsz. Gyermekv. Mód. Előir.</t>
  </si>
  <si>
    <t>Szoc. Ellátás mód.előirányzat</t>
  </si>
  <si>
    <t xml:space="preserve">Sport tevékenység mód. Előir. </t>
  </si>
  <si>
    <t>Módosított előirányzat</t>
  </si>
  <si>
    <t>Polg. Hiv. mód.- előirányzat össz.</t>
  </si>
  <si>
    <t>Ált. isk. mód. Előirányzat</t>
  </si>
  <si>
    <t>1 3 4</t>
  </si>
  <si>
    <t>Rétság Város Önkormányzat  2006. évi módosított  költségvetésének  szakfeladatos kiadásai</t>
  </si>
  <si>
    <t>Módositott előirányzat</t>
  </si>
  <si>
    <t>pótelőirányzat</t>
  </si>
  <si>
    <t>Műszaki csoport</t>
  </si>
  <si>
    <t>Közvetett kiadás összesen</t>
  </si>
  <si>
    <t>17 1</t>
  </si>
  <si>
    <t>Cigány Kisebbs. Önkormányzat</t>
  </si>
  <si>
    <t>Sajátos nevelés ig. óvodai ellát.</t>
  </si>
  <si>
    <t>Sajátos nev. Ig. tan.isk. nevelése</t>
  </si>
  <si>
    <t>Iskolai intézményi étkezés</t>
  </si>
  <si>
    <t>Pótelőirányzat össz.</t>
  </si>
  <si>
    <t>Módositott előirányzat össz.</t>
  </si>
  <si>
    <t>Pótelőirányzat mindössz.</t>
  </si>
  <si>
    <t>Módositott előirányzat  mindössz.</t>
  </si>
  <si>
    <t>Önk. Intézményi ellátó</t>
  </si>
  <si>
    <t>Település üzemelt. eredeti össz.</t>
  </si>
  <si>
    <t>Kiadások mód. előir mindösszesen</t>
  </si>
  <si>
    <t xml:space="preserve">Helyi közutak lét. mód.előir. </t>
  </si>
  <si>
    <t>1 1 2</t>
  </si>
  <si>
    <t>1 1 3</t>
  </si>
  <si>
    <t xml:space="preserve">Eseti pénzbeni szoc. módosított </t>
  </si>
  <si>
    <t>Település üzemelt. mód. előir.</t>
  </si>
  <si>
    <t>Önkéntes tü. módosított előir.</t>
  </si>
  <si>
    <t>Hiv.önk. Tü. mód. előirányzat</t>
  </si>
  <si>
    <t xml:space="preserve">Könyvtár mód. előir. </t>
  </si>
  <si>
    <t>Műv.Közp. mód. előirányzat</t>
  </si>
  <si>
    <t>Országgyűlési vál.módosított</t>
  </si>
  <si>
    <t>Önk. választ. módosított ei.</t>
  </si>
  <si>
    <t>Helyi közutak létesítés</t>
  </si>
  <si>
    <t>Rendszeres szoc. Pénzbeni mód. Előir.</t>
  </si>
  <si>
    <t>Házi szoc. gond. mód.előir.</t>
  </si>
  <si>
    <t>Gazdasági és terület fejl.</t>
  </si>
  <si>
    <t>Gazd. és terület fejl.mód.ei.</t>
  </si>
  <si>
    <t xml:space="preserve">Egyéb felad. Mód. Előir. össz. </t>
  </si>
  <si>
    <t>Kiegészítő alapellátás</t>
  </si>
  <si>
    <t xml:space="preserve">Műv.Közp.és Könyvtár összesen </t>
  </si>
  <si>
    <t>3. számú melléklet  a …./2007. (I…..)  önkormányzati rendelethez</t>
  </si>
  <si>
    <t>Közvilágítás módosított előirányzat</t>
  </si>
  <si>
    <t>Település vízellátás mód. előir.</t>
  </si>
  <si>
    <t>Köztemető fenntartás mód. előir.</t>
  </si>
  <si>
    <t xml:space="preserve">Állategészségügyi felad.mód. előir. </t>
  </si>
  <si>
    <t xml:space="preserve">Közutak üzemelt. mód.előir. </t>
  </si>
  <si>
    <t>Kisegítő mg. módosított előir.</t>
  </si>
  <si>
    <t>Települési hulladék kez. mód.előir.</t>
  </si>
  <si>
    <t>Pótelőirányazt</t>
  </si>
  <si>
    <t>Sajátos nev. ig. óvodai ell. mód.ei.</t>
  </si>
  <si>
    <t>Sajátos nev. ig. tan. isk. nev. mód.ei.</t>
  </si>
  <si>
    <t>Napközi ellátás mód. előir.</t>
  </si>
  <si>
    <t xml:space="preserve">Iskolai vagyon mód. előir. </t>
  </si>
  <si>
    <t>Önkormányzati választ.mód.</t>
  </si>
  <si>
    <t>Szoc.étkezés mód. előirányzat</t>
  </si>
  <si>
    <t>Védőnői szolg. mód.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</si>
</sst>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11" fillId="0" borderId="1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3" fontId="13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6" fillId="0" borderId="4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1" fillId="0" borderId="29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3" fillId="0" borderId="28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20" xfId="0" applyNumberFormat="1" applyFont="1" applyFill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1" fillId="0" borderId="32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/>
    </xf>
    <xf numFmtId="3" fontId="16" fillId="0" borderId="29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3" fillId="0" borderId="3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3" fontId="11" fillId="0" borderId="25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1" fillId="0" borderId="31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2" borderId="43" xfId="0" applyNumberFormat="1" applyFont="1" applyFill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3" fontId="11" fillId="2" borderId="4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36"/>
  <sheetViews>
    <sheetView tabSelected="1" workbookViewId="0" topLeftCell="A1">
      <selection activeCell="A4" sqref="A4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2" customFormat="1" ht="12">
      <c r="A1" s="155" t="s">
        <v>171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1"/>
    </row>
    <row r="2" spans="1:14" s="12" customFormat="1" ht="12">
      <c r="A2" s="155" t="s">
        <v>135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3"/>
    </row>
    <row r="3" spans="1:14" ht="13.5" thickBot="1">
      <c r="A3" s="17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119</v>
      </c>
      <c r="N3" s="3"/>
    </row>
    <row r="4" spans="1:14" s="1" customFormat="1" ht="11.25" customHeight="1" thickBot="1">
      <c r="A4" s="36" t="s">
        <v>0</v>
      </c>
      <c r="B4" s="37" t="s">
        <v>3</v>
      </c>
      <c r="C4" s="156" t="s">
        <v>1</v>
      </c>
      <c r="D4" s="157"/>
      <c r="E4" s="157"/>
      <c r="F4" s="157"/>
      <c r="G4" s="157"/>
      <c r="H4" s="157"/>
      <c r="I4" s="157"/>
      <c r="J4" s="157"/>
      <c r="K4" s="157"/>
      <c r="L4" s="158"/>
      <c r="M4" s="37" t="s">
        <v>2</v>
      </c>
      <c r="N4" s="4"/>
    </row>
    <row r="5" spans="1:14" s="1" customFormat="1" ht="11.25" customHeight="1">
      <c r="A5" s="38" t="s">
        <v>108</v>
      </c>
      <c r="B5" s="39" t="s">
        <v>4</v>
      </c>
      <c r="C5" s="37" t="s">
        <v>5</v>
      </c>
      <c r="D5" s="40" t="s">
        <v>111</v>
      </c>
      <c r="E5" s="37" t="s">
        <v>6</v>
      </c>
      <c r="F5" s="40" t="s">
        <v>7</v>
      </c>
      <c r="G5" s="37" t="s">
        <v>109</v>
      </c>
      <c r="H5" s="40" t="s">
        <v>110</v>
      </c>
      <c r="I5" s="36" t="s">
        <v>16</v>
      </c>
      <c r="J5" s="41" t="s">
        <v>115</v>
      </c>
      <c r="K5" s="40" t="s">
        <v>112</v>
      </c>
      <c r="L5" s="37" t="s">
        <v>114</v>
      </c>
      <c r="M5" s="39" t="s">
        <v>14</v>
      </c>
      <c r="N5" s="4"/>
    </row>
    <row r="6" spans="1:15" s="1" customFormat="1" ht="11.25" customHeight="1" thickBot="1">
      <c r="A6" s="42"/>
      <c r="B6" s="43"/>
      <c r="C6" s="43" t="s">
        <v>9</v>
      </c>
      <c r="D6" s="44" t="s">
        <v>10</v>
      </c>
      <c r="E6" s="43" t="s">
        <v>8</v>
      </c>
      <c r="F6" s="44" t="s">
        <v>11</v>
      </c>
      <c r="G6" s="43" t="s">
        <v>12</v>
      </c>
      <c r="H6" s="44"/>
      <c r="I6" s="42" t="s">
        <v>17</v>
      </c>
      <c r="J6" s="45" t="s">
        <v>121</v>
      </c>
      <c r="K6" s="44" t="s">
        <v>8</v>
      </c>
      <c r="L6" s="43" t="s">
        <v>113</v>
      </c>
      <c r="M6" s="43" t="s">
        <v>13</v>
      </c>
      <c r="N6" s="4"/>
      <c r="O6" s="2"/>
    </row>
    <row r="7" spans="1:22" s="76" customFormat="1" ht="11.25" customHeight="1">
      <c r="A7" s="74" t="s">
        <v>25</v>
      </c>
      <c r="B7" s="14" t="s">
        <v>56</v>
      </c>
      <c r="C7" s="14">
        <v>69044</v>
      </c>
      <c r="D7" s="14">
        <v>20896</v>
      </c>
      <c r="E7" s="14">
        <v>14006</v>
      </c>
      <c r="F7" s="14"/>
      <c r="G7" s="14"/>
      <c r="H7" s="14"/>
      <c r="I7" s="52">
        <f aca="true" t="shared" si="0" ref="I7:I95">SUM(C7:H7)</f>
        <v>103946</v>
      </c>
      <c r="J7" s="14"/>
      <c r="K7" s="14">
        <v>240</v>
      </c>
      <c r="L7" s="14">
        <f>J7+K7</f>
        <v>240</v>
      </c>
      <c r="M7" s="53">
        <f>I7+L7</f>
        <v>104186</v>
      </c>
      <c r="N7" s="28"/>
      <c r="O7" s="75"/>
      <c r="P7" s="75"/>
      <c r="Q7" s="75"/>
      <c r="R7" s="75"/>
      <c r="S7" s="75"/>
      <c r="T7" s="75"/>
      <c r="U7" s="75"/>
      <c r="V7" s="75"/>
    </row>
    <row r="8" spans="1:22" s="78" customFormat="1" ht="11.25" customHeight="1">
      <c r="A8" s="77"/>
      <c r="B8" s="51" t="s">
        <v>122</v>
      </c>
      <c r="C8" s="51">
        <v>-500</v>
      </c>
      <c r="D8" s="51">
        <v>-50</v>
      </c>
      <c r="E8" s="51">
        <v>-100</v>
      </c>
      <c r="F8" s="51"/>
      <c r="G8" s="51"/>
      <c r="H8" s="51"/>
      <c r="I8" s="51">
        <f t="shared" si="0"/>
        <v>-650</v>
      </c>
      <c r="J8" s="51"/>
      <c r="K8" s="51"/>
      <c r="L8" s="51"/>
      <c r="M8" s="54">
        <f>I8+L8</f>
        <v>-650</v>
      </c>
      <c r="N8" s="28"/>
      <c r="O8" s="75"/>
      <c r="P8" s="75"/>
      <c r="Q8" s="75"/>
      <c r="R8" s="75"/>
      <c r="S8" s="75"/>
      <c r="T8" s="75"/>
      <c r="U8" s="75"/>
      <c r="V8" s="75"/>
    </row>
    <row r="9" spans="1:14" s="76" customFormat="1" ht="11.25" customHeight="1" thickBot="1">
      <c r="A9" s="79"/>
      <c r="B9" s="65" t="s">
        <v>136</v>
      </c>
      <c r="C9" s="65">
        <f aca="true" t="shared" si="1" ref="C9:M9">SUM(C7:C8)</f>
        <v>68544</v>
      </c>
      <c r="D9" s="65">
        <f t="shared" si="1"/>
        <v>20846</v>
      </c>
      <c r="E9" s="65">
        <f t="shared" si="1"/>
        <v>13906</v>
      </c>
      <c r="F9" s="65">
        <f t="shared" si="1"/>
        <v>0</v>
      </c>
      <c r="G9" s="65">
        <f t="shared" si="1"/>
        <v>0</v>
      </c>
      <c r="H9" s="65">
        <f t="shared" si="1"/>
        <v>0</v>
      </c>
      <c r="I9" s="65">
        <f t="shared" si="1"/>
        <v>103296</v>
      </c>
      <c r="J9" s="65">
        <f t="shared" si="1"/>
        <v>0</v>
      </c>
      <c r="K9" s="65">
        <f t="shared" si="1"/>
        <v>240</v>
      </c>
      <c r="L9" s="65">
        <f t="shared" si="1"/>
        <v>240</v>
      </c>
      <c r="M9" s="141">
        <f t="shared" si="1"/>
        <v>103536</v>
      </c>
      <c r="N9" s="28"/>
    </row>
    <row r="10" spans="1:14" s="76" customFormat="1" ht="11.25" customHeight="1" thickBot="1">
      <c r="A10" s="124" t="s">
        <v>153</v>
      </c>
      <c r="B10" s="14" t="s">
        <v>161</v>
      </c>
      <c r="C10" s="14">
        <v>279</v>
      </c>
      <c r="D10" s="14">
        <v>52</v>
      </c>
      <c r="E10" s="14">
        <v>227</v>
      </c>
      <c r="F10" s="14"/>
      <c r="G10" s="14"/>
      <c r="H10" s="14"/>
      <c r="I10" s="14">
        <f>SUM(C10:H10)</f>
        <v>558</v>
      </c>
      <c r="J10" s="14"/>
      <c r="K10" s="14"/>
      <c r="L10" s="14">
        <f>J10+K10</f>
        <v>0</v>
      </c>
      <c r="M10" s="125">
        <f>I10+L10</f>
        <v>558</v>
      </c>
      <c r="N10" s="28"/>
    </row>
    <row r="11" spans="1:14" s="76" customFormat="1" ht="11.25" customHeight="1">
      <c r="A11" s="142" t="s">
        <v>154</v>
      </c>
      <c r="B11" s="52" t="s">
        <v>184</v>
      </c>
      <c r="C11" s="52">
        <v>266</v>
      </c>
      <c r="D11" s="52">
        <v>60</v>
      </c>
      <c r="E11" s="52">
        <v>192</v>
      </c>
      <c r="F11" s="52"/>
      <c r="G11" s="52"/>
      <c r="H11" s="52"/>
      <c r="I11" s="52">
        <f>SUM(C11:H11)</f>
        <v>518</v>
      </c>
      <c r="J11" s="52"/>
      <c r="K11" s="52"/>
      <c r="L11" s="52">
        <f>J11+K11</f>
        <v>0</v>
      </c>
      <c r="M11" s="53">
        <f>I11+L11</f>
        <v>518</v>
      </c>
      <c r="N11" s="28"/>
    </row>
    <row r="12" spans="1:14" s="76" customFormat="1" ht="11.25" customHeight="1">
      <c r="A12" s="77"/>
      <c r="B12" s="51" t="s">
        <v>122</v>
      </c>
      <c r="C12" s="51"/>
      <c r="D12" s="51"/>
      <c r="E12" s="51"/>
      <c r="F12" s="51"/>
      <c r="G12" s="51"/>
      <c r="H12" s="51"/>
      <c r="I12" s="51">
        <f>SUM(C12:H12)</f>
        <v>0</v>
      </c>
      <c r="J12" s="51"/>
      <c r="K12" s="51"/>
      <c r="L12" s="51">
        <f>J12+K12</f>
        <v>0</v>
      </c>
      <c r="M12" s="54">
        <f>I12+L12</f>
        <v>0</v>
      </c>
      <c r="N12" s="28"/>
    </row>
    <row r="13" spans="1:14" s="76" customFormat="1" ht="11.25" customHeight="1" thickBot="1">
      <c r="A13" s="109"/>
      <c r="B13" s="68" t="s">
        <v>162</v>
      </c>
      <c r="C13" s="68">
        <f>SUM(C11:C12)</f>
        <v>266</v>
      </c>
      <c r="D13" s="68">
        <f aca="true" t="shared" si="2" ref="D13:M13">SUM(D11:D12)</f>
        <v>60</v>
      </c>
      <c r="E13" s="68">
        <f t="shared" si="2"/>
        <v>192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518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9">
        <f t="shared" si="2"/>
        <v>518</v>
      </c>
      <c r="N13" s="28"/>
    </row>
    <row r="14" spans="1:14" s="50" customFormat="1" ht="11.25" customHeight="1">
      <c r="A14" s="80" t="s">
        <v>26</v>
      </c>
      <c r="B14" s="15" t="s">
        <v>18</v>
      </c>
      <c r="C14" s="15"/>
      <c r="D14" s="15"/>
      <c r="E14" s="15">
        <v>7575</v>
      </c>
      <c r="F14" s="15"/>
      <c r="G14" s="15"/>
      <c r="H14" s="146"/>
      <c r="I14" s="15">
        <f t="shared" si="0"/>
        <v>7575</v>
      </c>
      <c r="J14" s="15"/>
      <c r="K14" s="15"/>
      <c r="L14" s="15">
        <f>J14+K14</f>
        <v>0</v>
      </c>
      <c r="M14" s="16">
        <f aca="true" t="shared" si="3" ref="M14:M95">I14+L14</f>
        <v>7575</v>
      </c>
      <c r="N14" s="81"/>
    </row>
    <row r="15" spans="1:14" s="50" customFormat="1" ht="11.25" customHeight="1">
      <c r="A15" s="84"/>
      <c r="B15" s="24" t="s">
        <v>122</v>
      </c>
      <c r="C15" s="24"/>
      <c r="D15" s="24"/>
      <c r="E15" s="24">
        <v>-1084</v>
      </c>
      <c r="F15" s="24"/>
      <c r="G15" s="24"/>
      <c r="H15" s="126"/>
      <c r="I15" s="24">
        <f t="shared" si="0"/>
        <v>-1084</v>
      </c>
      <c r="J15" s="24"/>
      <c r="K15" s="24"/>
      <c r="L15" s="24">
        <f>J15+K15</f>
        <v>0</v>
      </c>
      <c r="M15" s="25">
        <f t="shared" si="3"/>
        <v>-1084</v>
      </c>
      <c r="N15" s="81"/>
    </row>
    <row r="16" spans="1:14" s="50" customFormat="1" ht="11.25" customHeight="1" thickBot="1">
      <c r="A16" s="116"/>
      <c r="B16" s="48" t="s">
        <v>172</v>
      </c>
      <c r="C16" s="48">
        <f>SUM(C14:C15)</f>
        <v>0</v>
      </c>
      <c r="D16" s="48">
        <f aca="true" t="shared" si="4" ref="D16:M16">SUM(D14:D15)</f>
        <v>0</v>
      </c>
      <c r="E16" s="48">
        <f t="shared" si="4"/>
        <v>6491</v>
      </c>
      <c r="F16" s="48">
        <f t="shared" si="4"/>
        <v>0</v>
      </c>
      <c r="G16" s="48">
        <f t="shared" si="4"/>
        <v>0</v>
      </c>
      <c r="H16" s="48">
        <f t="shared" si="4"/>
        <v>0</v>
      </c>
      <c r="I16" s="48">
        <f t="shared" si="4"/>
        <v>6491</v>
      </c>
      <c r="J16" s="48">
        <f t="shared" si="4"/>
        <v>0</v>
      </c>
      <c r="K16" s="48">
        <f t="shared" si="4"/>
        <v>0</v>
      </c>
      <c r="L16" s="48">
        <f t="shared" si="4"/>
        <v>0</v>
      </c>
      <c r="M16" s="49">
        <f t="shared" si="4"/>
        <v>6491</v>
      </c>
      <c r="N16" s="81"/>
    </row>
    <row r="17" spans="1:14" s="50" customFormat="1" ht="11.25" customHeight="1">
      <c r="A17" s="84" t="s">
        <v>27</v>
      </c>
      <c r="B17" s="24" t="s">
        <v>15</v>
      </c>
      <c r="C17" s="24"/>
      <c r="D17" s="24"/>
      <c r="E17" s="24">
        <v>509</v>
      </c>
      <c r="F17" s="24"/>
      <c r="G17" s="24"/>
      <c r="H17" s="126"/>
      <c r="I17" s="24">
        <f t="shared" si="0"/>
        <v>509</v>
      </c>
      <c r="J17" s="24"/>
      <c r="K17" s="24"/>
      <c r="L17" s="24">
        <f>J17+K17</f>
        <v>0</v>
      </c>
      <c r="M17" s="25">
        <f t="shared" si="3"/>
        <v>509</v>
      </c>
      <c r="N17" s="81"/>
    </row>
    <row r="18" spans="1:14" s="50" customFormat="1" ht="11.25" customHeight="1">
      <c r="A18" s="83"/>
      <c r="B18" s="20" t="s">
        <v>122</v>
      </c>
      <c r="C18" s="20"/>
      <c r="D18" s="20"/>
      <c r="E18" s="20">
        <v>-70</v>
      </c>
      <c r="F18" s="20"/>
      <c r="G18" s="20"/>
      <c r="H18" s="145"/>
      <c r="I18" s="18">
        <f t="shared" si="0"/>
        <v>-70</v>
      </c>
      <c r="J18" s="20"/>
      <c r="K18" s="20"/>
      <c r="L18" s="18">
        <f>J18+K18</f>
        <v>0</v>
      </c>
      <c r="M18" s="19">
        <f t="shared" si="3"/>
        <v>-70</v>
      </c>
      <c r="N18" s="81"/>
    </row>
    <row r="19" spans="1:14" s="50" customFormat="1" ht="11.25" customHeight="1" thickBot="1">
      <c r="A19" s="83"/>
      <c r="B19" s="20" t="s">
        <v>177</v>
      </c>
      <c r="C19" s="20">
        <f>SUM(C17:C18)</f>
        <v>0</v>
      </c>
      <c r="D19" s="20">
        <f aca="true" t="shared" si="5" ref="D19:M19">SUM(D17:D18)</f>
        <v>0</v>
      </c>
      <c r="E19" s="20">
        <f t="shared" si="5"/>
        <v>439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439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439</v>
      </c>
      <c r="N19" s="81"/>
    </row>
    <row r="20" spans="1:14" s="50" customFormat="1" ht="11.25" customHeight="1">
      <c r="A20" s="80" t="s">
        <v>28</v>
      </c>
      <c r="B20" s="15" t="s">
        <v>19</v>
      </c>
      <c r="C20" s="15"/>
      <c r="D20" s="15"/>
      <c r="E20" s="15">
        <v>9271</v>
      </c>
      <c r="F20" s="15"/>
      <c r="G20" s="15">
        <v>100</v>
      </c>
      <c r="H20" s="15"/>
      <c r="I20" s="15">
        <f t="shared" si="0"/>
        <v>9371</v>
      </c>
      <c r="J20" s="15"/>
      <c r="K20" s="15">
        <v>5721</v>
      </c>
      <c r="L20" s="15">
        <f>J20+K20</f>
        <v>5721</v>
      </c>
      <c r="M20" s="16">
        <f t="shared" si="3"/>
        <v>15092</v>
      </c>
      <c r="N20" s="81"/>
    </row>
    <row r="21" spans="1:14" s="50" customFormat="1" ht="11.25" customHeight="1">
      <c r="A21" s="82"/>
      <c r="B21" s="20" t="s">
        <v>122</v>
      </c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>
        <v>-5598</v>
      </c>
      <c r="L21" s="18">
        <f>J21+K21</f>
        <v>-5598</v>
      </c>
      <c r="M21" s="19">
        <f t="shared" si="3"/>
        <v>-5598</v>
      </c>
      <c r="N21" s="81"/>
    </row>
    <row r="22" spans="1:14" s="50" customFormat="1" ht="11.25" customHeight="1" thickBot="1">
      <c r="A22" s="89"/>
      <c r="B22" s="22" t="s">
        <v>178</v>
      </c>
      <c r="C22" s="22">
        <f>SUM(C20:C21)</f>
        <v>0</v>
      </c>
      <c r="D22" s="22">
        <f aca="true" t="shared" si="6" ref="D22:M22">SUM(D20:D21)</f>
        <v>0</v>
      </c>
      <c r="E22" s="22">
        <f t="shared" si="6"/>
        <v>9271</v>
      </c>
      <c r="F22" s="22">
        <f t="shared" si="6"/>
        <v>0</v>
      </c>
      <c r="G22" s="22">
        <f t="shared" si="6"/>
        <v>100</v>
      </c>
      <c r="H22" s="22">
        <f t="shared" si="6"/>
        <v>0</v>
      </c>
      <c r="I22" s="22">
        <f t="shared" si="6"/>
        <v>9371</v>
      </c>
      <c r="J22" s="22">
        <f t="shared" si="6"/>
        <v>0</v>
      </c>
      <c r="K22" s="22">
        <f t="shared" si="6"/>
        <v>123</v>
      </c>
      <c r="L22" s="22">
        <f t="shared" si="6"/>
        <v>123</v>
      </c>
      <c r="M22" s="23">
        <f t="shared" si="6"/>
        <v>9494</v>
      </c>
      <c r="N22" s="81"/>
    </row>
    <row r="23" spans="1:14" s="50" customFormat="1" ht="11.25" customHeight="1">
      <c r="A23" s="84" t="s">
        <v>29</v>
      </c>
      <c r="B23" s="122" t="s">
        <v>163</v>
      </c>
      <c r="C23" s="24"/>
      <c r="D23" s="24"/>
      <c r="E23" s="24"/>
      <c r="F23" s="24"/>
      <c r="G23" s="24"/>
      <c r="H23" s="24"/>
      <c r="I23" s="24">
        <f t="shared" si="0"/>
        <v>0</v>
      </c>
      <c r="J23" s="24"/>
      <c r="K23" s="24">
        <v>287</v>
      </c>
      <c r="L23" s="24">
        <f>J23+K23</f>
        <v>287</v>
      </c>
      <c r="M23" s="25">
        <f t="shared" si="3"/>
        <v>287</v>
      </c>
      <c r="N23" s="81"/>
    </row>
    <row r="24" spans="1:14" s="50" customFormat="1" ht="11.25" customHeight="1">
      <c r="A24" s="84"/>
      <c r="B24" s="122" t="s">
        <v>122</v>
      </c>
      <c r="C24" s="24"/>
      <c r="D24" s="24"/>
      <c r="E24" s="24"/>
      <c r="F24" s="24"/>
      <c r="G24" s="24"/>
      <c r="H24" s="24"/>
      <c r="I24" s="18">
        <f t="shared" si="0"/>
        <v>0</v>
      </c>
      <c r="J24" s="24"/>
      <c r="K24" s="24">
        <v>100</v>
      </c>
      <c r="L24" s="18">
        <f>J24+K24</f>
        <v>100</v>
      </c>
      <c r="M24" s="19">
        <f t="shared" si="3"/>
        <v>100</v>
      </c>
      <c r="N24" s="81"/>
    </row>
    <row r="25" spans="1:14" s="50" customFormat="1" ht="11.25" customHeight="1" thickBot="1">
      <c r="A25" s="116"/>
      <c r="B25" s="123" t="s">
        <v>152</v>
      </c>
      <c r="C25" s="48">
        <f>SUM(C23:C24)</f>
        <v>0</v>
      </c>
      <c r="D25" s="48">
        <f aca="true" t="shared" si="7" ref="D25:M25">SUM(D23:D24)</f>
        <v>0</v>
      </c>
      <c r="E25" s="48">
        <f t="shared" si="7"/>
        <v>0</v>
      </c>
      <c r="F25" s="48">
        <f t="shared" si="7"/>
        <v>0</v>
      </c>
      <c r="G25" s="48">
        <f t="shared" si="7"/>
        <v>0</v>
      </c>
      <c r="H25" s="48">
        <f t="shared" si="7"/>
        <v>0</v>
      </c>
      <c r="I25" s="48">
        <f t="shared" si="7"/>
        <v>0</v>
      </c>
      <c r="J25" s="48">
        <f t="shared" si="7"/>
        <v>0</v>
      </c>
      <c r="K25" s="48">
        <f t="shared" si="7"/>
        <v>387</v>
      </c>
      <c r="L25" s="48">
        <f t="shared" si="7"/>
        <v>387</v>
      </c>
      <c r="M25" s="49">
        <f t="shared" si="7"/>
        <v>387</v>
      </c>
      <c r="N25" s="81"/>
    </row>
    <row r="26" spans="1:14" s="50" customFormat="1" ht="11.25" customHeight="1">
      <c r="A26" s="84" t="s">
        <v>30</v>
      </c>
      <c r="B26" s="24" t="s">
        <v>20</v>
      </c>
      <c r="C26" s="24">
        <v>11160</v>
      </c>
      <c r="D26" s="24">
        <v>3904</v>
      </c>
      <c r="E26" s="24">
        <v>20306</v>
      </c>
      <c r="F26" s="24"/>
      <c r="G26" s="24"/>
      <c r="H26" s="24">
        <v>2393</v>
      </c>
      <c r="I26" s="24">
        <f>SUM(C26:H26)</f>
        <v>37763</v>
      </c>
      <c r="J26" s="24"/>
      <c r="K26" s="24">
        <v>3240</v>
      </c>
      <c r="L26" s="24">
        <f>J26+K26</f>
        <v>3240</v>
      </c>
      <c r="M26" s="25">
        <f t="shared" si="3"/>
        <v>41003</v>
      </c>
      <c r="N26" s="81"/>
    </row>
    <row r="27" spans="1:14" s="50" customFormat="1" ht="11.25" customHeight="1">
      <c r="A27" s="84"/>
      <c r="B27" s="24" t="s">
        <v>122</v>
      </c>
      <c r="C27" s="24">
        <v>-1169</v>
      </c>
      <c r="D27" s="24">
        <v>-377</v>
      </c>
      <c r="E27" s="24"/>
      <c r="F27" s="24"/>
      <c r="G27" s="24"/>
      <c r="H27" s="24"/>
      <c r="I27" s="24">
        <f>SUM(C27:H27)</f>
        <v>-1546</v>
      </c>
      <c r="J27" s="24"/>
      <c r="K27" s="24">
        <v>-2175</v>
      </c>
      <c r="L27" s="24">
        <f>J27+K27</f>
        <v>-2175</v>
      </c>
      <c r="M27" s="25">
        <f t="shared" si="3"/>
        <v>-3721</v>
      </c>
      <c r="N27" s="81"/>
    </row>
    <row r="28" spans="1:14" s="50" customFormat="1" ht="11.25" customHeight="1" thickBot="1">
      <c r="A28" s="88"/>
      <c r="B28" s="20" t="s">
        <v>136</v>
      </c>
      <c r="C28" s="20">
        <f>SUM(C26:C27)</f>
        <v>9991</v>
      </c>
      <c r="D28" s="20">
        <f aca="true" t="shared" si="8" ref="D28:M28">SUM(D26:D27)</f>
        <v>3527</v>
      </c>
      <c r="E28" s="20">
        <f t="shared" si="8"/>
        <v>20306</v>
      </c>
      <c r="F28" s="20">
        <f t="shared" si="8"/>
        <v>0</v>
      </c>
      <c r="G28" s="20">
        <f t="shared" si="8"/>
        <v>0</v>
      </c>
      <c r="H28" s="20">
        <f t="shared" si="8"/>
        <v>2393</v>
      </c>
      <c r="I28" s="20">
        <f t="shared" si="8"/>
        <v>36217</v>
      </c>
      <c r="J28" s="20">
        <f t="shared" si="8"/>
        <v>0</v>
      </c>
      <c r="K28" s="20">
        <f t="shared" si="8"/>
        <v>1065</v>
      </c>
      <c r="L28" s="20">
        <f t="shared" si="8"/>
        <v>1065</v>
      </c>
      <c r="M28" s="21">
        <f t="shared" si="8"/>
        <v>37282</v>
      </c>
      <c r="N28" s="81"/>
    </row>
    <row r="29" spans="1:14" s="50" customFormat="1" ht="11.25" customHeight="1">
      <c r="A29" s="80" t="s">
        <v>31</v>
      </c>
      <c r="B29" s="15" t="s">
        <v>21</v>
      </c>
      <c r="C29" s="15"/>
      <c r="D29" s="15"/>
      <c r="E29" s="15">
        <v>577</v>
      </c>
      <c r="F29" s="15"/>
      <c r="G29" s="15"/>
      <c r="H29" s="15"/>
      <c r="I29" s="15">
        <f t="shared" si="0"/>
        <v>577</v>
      </c>
      <c r="J29" s="15"/>
      <c r="K29" s="15"/>
      <c r="L29" s="15">
        <f>J29+K29</f>
        <v>0</v>
      </c>
      <c r="M29" s="16">
        <f t="shared" si="3"/>
        <v>577</v>
      </c>
      <c r="N29" s="81"/>
    </row>
    <row r="30" spans="1:14" s="50" customFormat="1" ht="11.25" customHeight="1">
      <c r="A30" s="82"/>
      <c r="B30" s="20" t="s">
        <v>122</v>
      </c>
      <c r="C30" s="18"/>
      <c r="D30" s="18"/>
      <c r="E30" s="18">
        <v>136</v>
      </c>
      <c r="F30" s="18"/>
      <c r="G30" s="18"/>
      <c r="H30" s="18"/>
      <c r="I30" s="18">
        <f t="shared" si="0"/>
        <v>136</v>
      </c>
      <c r="J30" s="18"/>
      <c r="K30" s="18"/>
      <c r="L30" s="18">
        <f>J30+K30</f>
        <v>0</v>
      </c>
      <c r="M30" s="19">
        <f t="shared" si="3"/>
        <v>136</v>
      </c>
      <c r="N30" s="81"/>
    </row>
    <row r="31" spans="1:14" s="50" customFormat="1" ht="11.25" customHeight="1" thickBot="1">
      <c r="A31" s="89"/>
      <c r="B31" s="22" t="s">
        <v>173</v>
      </c>
      <c r="C31" s="22">
        <f>SUM(C29:C30)</f>
        <v>0</v>
      </c>
      <c r="D31" s="22">
        <f aca="true" t="shared" si="9" ref="D31:M31">SUM(D29:D30)</f>
        <v>0</v>
      </c>
      <c r="E31" s="22">
        <f t="shared" si="9"/>
        <v>713</v>
      </c>
      <c r="F31" s="22">
        <f t="shared" si="9"/>
        <v>0</v>
      </c>
      <c r="G31" s="22">
        <f t="shared" si="9"/>
        <v>0</v>
      </c>
      <c r="H31" s="22">
        <f t="shared" si="9"/>
        <v>0</v>
      </c>
      <c r="I31" s="22">
        <f t="shared" si="9"/>
        <v>713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3">
        <f t="shared" si="9"/>
        <v>713</v>
      </c>
      <c r="N31" s="81"/>
    </row>
    <row r="32" spans="1:14" s="50" customFormat="1" ht="11.25" customHeight="1">
      <c r="A32" s="80" t="s">
        <v>32</v>
      </c>
      <c r="B32" s="15" t="s">
        <v>22</v>
      </c>
      <c r="C32" s="15">
        <v>336</v>
      </c>
      <c r="D32" s="15">
        <v>97</v>
      </c>
      <c r="E32" s="15">
        <v>285</v>
      </c>
      <c r="F32" s="15"/>
      <c r="G32" s="15"/>
      <c r="H32" s="15"/>
      <c r="I32" s="15">
        <f t="shared" si="0"/>
        <v>718</v>
      </c>
      <c r="J32" s="15"/>
      <c r="K32" s="15">
        <v>1380</v>
      </c>
      <c r="L32" s="15">
        <f>J32+K32</f>
        <v>1380</v>
      </c>
      <c r="M32" s="16">
        <f t="shared" si="3"/>
        <v>2098</v>
      </c>
      <c r="N32" s="81"/>
    </row>
    <row r="33" spans="1:14" s="50" customFormat="1" ht="11.25" customHeight="1">
      <c r="A33" s="82"/>
      <c r="B33" s="20" t="s">
        <v>122</v>
      </c>
      <c r="C33" s="18">
        <v>42</v>
      </c>
      <c r="D33" s="18">
        <v>12</v>
      </c>
      <c r="E33" s="18">
        <v>-80</v>
      </c>
      <c r="F33" s="18"/>
      <c r="G33" s="18"/>
      <c r="H33" s="18"/>
      <c r="I33" s="18">
        <f t="shared" si="0"/>
        <v>-26</v>
      </c>
      <c r="J33" s="18"/>
      <c r="K33" s="18"/>
      <c r="L33" s="18">
        <f aca="true" t="shared" si="10" ref="L33:L40">J33+K33</f>
        <v>0</v>
      </c>
      <c r="M33" s="19">
        <f t="shared" si="3"/>
        <v>-26</v>
      </c>
      <c r="N33" s="81"/>
    </row>
    <row r="34" spans="1:14" s="50" customFormat="1" ht="11.25" customHeight="1" thickBot="1">
      <c r="A34" s="89"/>
      <c r="B34" s="22" t="s">
        <v>174</v>
      </c>
      <c r="C34" s="22">
        <f>SUM(C32:C33)</f>
        <v>378</v>
      </c>
      <c r="D34" s="22">
        <f aca="true" t="shared" si="11" ref="D34:M34">SUM(D32:D33)</f>
        <v>109</v>
      </c>
      <c r="E34" s="22">
        <f t="shared" si="11"/>
        <v>205</v>
      </c>
      <c r="F34" s="22">
        <f t="shared" si="11"/>
        <v>0</v>
      </c>
      <c r="G34" s="22">
        <f t="shared" si="11"/>
        <v>0</v>
      </c>
      <c r="H34" s="22">
        <f t="shared" si="11"/>
        <v>0</v>
      </c>
      <c r="I34" s="22">
        <f t="shared" si="11"/>
        <v>692</v>
      </c>
      <c r="J34" s="22">
        <f t="shared" si="11"/>
        <v>0</v>
      </c>
      <c r="K34" s="22">
        <f t="shared" si="11"/>
        <v>1380</v>
      </c>
      <c r="L34" s="22">
        <f t="shared" si="11"/>
        <v>1380</v>
      </c>
      <c r="M34" s="23">
        <f t="shared" si="11"/>
        <v>2072</v>
      </c>
      <c r="N34" s="81"/>
    </row>
    <row r="35" spans="1:14" s="50" customFormat="1" ht="11.25" customHeight="1" thickBot="1">
      <c r="A35" s="46" t="s">
        <v>33</v>
      </c>
      <c r="B35" s="46" t="s">
        <v>23</v>
      </c>
      <c r="C35" s="46"/>
      <c r="D35" s="46"/>
      <c r="E35" s="46">
        <v>6800</v>
      </c>
      <c r="F35" s="46"/>
      <c r="G35" s="46"/>
      <c r="H35" s="46"/>
      <c r="I35" s="46">
        <f t="shared" si="0"/>
        <v>6800</v>
      </c>
      <c r="J35" s="46">
        <v>12000</v>
      </c>
      <c r="K35" s="46"/>
      <c r="L35" s="46">
        <f t="shared" si="10"/>
        <v>12000</v>
      </c>
      <c r="M35" s="46">
        <f t="shared" si="3"/>
        <v>18800</v>
      </c>
      <c r="N35" s="81"/>
    </row>
    <row r="36" spans="1:14" s="50" customFormat="1" ht="11.25" customHeight="1">
      <c r="A36" s="80" t="s">
        <v>34</v>
      </c>
      <c r="B36" s="15" t="s">
        <v>24</v>
      </c>
      <c r="C36" s="15">
        <v>15</v>
      </c>
      <c r="D36" s="15">
        <v>4</v>
      </c>
      <c r="E36" s="15"/>
      <c r="F36" s="15"/>
      <c r="G36" s="15"/>
      <c r="H36" s="15"/>
      <c r="I36" s="15">
        <f t="shared" si="0"/>
        <v>19</v>
      </c>
      <c r="J36" s="15"/>
      <c r="K36" s="15"/>
      <c r="L36" s="15">
        <f t="shared" si="10"/>
        <v>0</v>
      </c>
      <c r="M36" s="16">
        <f t="shared" si="3"/>
        <v>19</v>
      </c>
      <c r="N36" s="81"/>
    </row>
    <row r="37" spans="1:14" s="50" customFormat="1" ht="11.25" customHeight="1">
      <c r="A37" s="82"/>
      <c r="B37" s="20" t="s">
        <v>122</v>
      </c>
      <c r="C37" s="18">
        <v>5</v>
      </c>
      <c r="D37" s="18">
        <v>2</v>
      </c>
      <c r="E37" s="18"/>
      <c r="F37" s="18"/>
      <c r="G37" s="18"/>
      <c r="H37" s="18"/>
      <c r="I37" s="18">
        <f t="shared" si="0"/>
        <v>7</v>
      </c>
      <c r="J37" s="18"/>
      <c r="K37" s="18"/>
      <c r="L37" s="18">
        <f t="shared" si="10"/>
        <v>0</v>
      </c>
      <c r="M37" s="19">
        <f t="shared" si="3"/>
        <v>7</v>
      </c>
      <c r="N37" s="81"/>
    </row>
    <row r="38" spans="1:14" s="50" customFormat="1" ht="11.25" customHeight="1" thickBot="1">
      <c r="A38" s="83"/>
      <c r="B38" s="20" t="s">
        <v>175</v>
      </c>
      <c r="C38" s="20">
        <f>SUM(C36:C37)</f>
        <v>20</v>
      </c>
      <c r="D38" s="20">
        <f aca="true" t="shared" si="12" ref="D38:M38">SUM(D36:D37)</f>
        <v>6</v>
      </c>
      <c r="E38" s="20">
        <f t="shared" si="12"/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26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1">
        <f t="shared" si="12"/>
        <v>26</v>
      </c>
      <c r="N38" s="81"/>
    </row>
    <row r="39" spans="1:14" s="50" customFormat="1" ht="11.25" customHeight="1">
      <c r="A39" s="80" t="s">
        <v>35</v>
      </c>
      <c r="B39" s="15" t="s">
        <v>120</v>
      </c>
      <c r="C39" s="15"/>
      <c r="D39" s="15"/>
      <c r="E39" s="15">
        <v>1860</v>
      </c>
      <c r="F39" s="15"/>
      <c r="G39" s="15"/>
      <c r="H39" s="15"/>
      <c r="I39" s="15">
        <f t="shared" si="0"/>
        <v>1860</v>
      </c>
      <c r="J39" s="15"/>
      <c r="K39" s="15"/>
      <c r="L39" s="15">
        <f t="shared" si="10"/>
        <v>0</v>
      </c>
      <c r="M39" s="16">
        <f t="shared" si="3"/>
        <v>1860</v>
      </c>
      <c r="N39" s="81"/>
    </row>
    <row r="40" spans="1:14" s="50" customFormat="1" ht="11.25" customHeight="1">
      <c r="A40" s="82"/>
      <c r="B40" s="18" t="s">
        <v>122</v>
      </c>
      <c r="C40" s="18"/>
      <c r="D40" s="18"/>
      <c r="E40" s="18">
        <v>-193</v>
      </c>
      <c r="F40" s="18"/>
      <c r="G40" s="18"/>
      <c r="H40" s="18"/>
      <c r="I40" s="18">
        <f t="shared" si="0"/>
        <v>-193</v>
      </c>
      <c r="J40" s="18"/>
      <c r="K40" s="18"/>
      <c r="L40" s="18">
        <f t="shared" si="10"/>
        <v>0</v>
      </c>
      <c r="M40" s="19">
        <f t="shared" si="3"/>
        <v>-193</v>
      </c>
      <c r="N40" s="81"/>
    </row>
    <row r="41" spans="1:14" s="50" customFormat="1" ht="11.25" customHeight="1" thickBot="1">
      <c r="A41" s="89"/>
      <c r="B41" s="22" t="s">
        <v>176</v>
      </c>
      <c r="C41" s="22">
        <f>SUM(C39:C40)</f>
        <v>0</v>
      </c>
      <c r="D41" s="22">
        <f aca="true" t="shared" si="13" ref="D41:M41">SUM(D39:D40)</f>
        <v>0</v>
      </c>
      <c r="E41" s="22">
        <f t="shared" si="13"/>
        <v>1667</v>
      </c>
      <c r="F41" s="22">
        <f t="shared" si="13"/>
        <v>0</v>
      </c>
      <c r="G41" s="22">
        <f t="shared" si="13"/>
        <v>0</v>
      </c>
      <c r="H41" s="22">
        <f t="shared" si="13"/>
        <v>0</v>
      </c>
      <c r="I41" s="22">
        <f t="shared" si="13"/>
        <v>1667</v>
      </c>
      <c r="J41" s="22">
        <f t="shared" si="13"/>
        <v>0</v>
      </c>
      <c r="K41" s="22">
        <f t="shared" si="13"/>
        <v>0</v>
      </c>
      <c r="L41" s="22">
        <f t="shared" si="13"/>
        <v>0</v>
      </c>
      <c r="M41" s="23">
        <f t="shared" si="13"/>
        <v>1667</v>
      </c>
      <c r="N41" s="81"/>
    </row>
    <row r="42" spans="1:14" s="86" customFormat="1" ht="11.25" customHeight="1">
      <c r="A42" s="139" t="s">
        <v>36</v>
      </c>
      <c r="B42" s="140" t="s">
        <v>150</v>
      </c>
      <c r="C42" s="140">
        <f>C14+C17+C20+C26+C29+C35+C36+C39+C32+C23</f>
        <v>11511</v>
      </c>
      <c r="D42" s="140">
        <f aca="true" t="shared" si="14" ref="D42:M42">D14+D17+D20+D26+D29+D35+D36+D39+D32+D23</f>
        <v>4005</v>
      </c>
      <c r="E42" s="140">
        <f t="shared" si="14"/>
        <v>47183</v>
      </c>
      <c r="F42" s="140">
        <f t="shared" si="14"/>
        <v>0</v>
      </c>
      <c r="G42" s="140">
        <f t="shared" si="14"/>
        <v>100</v>
      </c>
      <c r="H42" s="140">
        <f t="shared" si="14"/>
        <v>2393</v>
      </c>
      <c r="I42" s="140">
        <f t="shared" si="14"/>
        <v>65192</v>
      </c>
      <c r="J42" s="140">
        <f t="shared" si="14"/>
        <v>12000</v>
      </c>
      <c r="K42" s="140">
        <f t="shared" si="14"/>
        <v>10628</v>
      </c>
      <c r="L42" s="140">
        <f t="shared" si="14"/>
        <v>22628</v>
      </c>
      <c r="M42" s="140">
        <f t="shared" si="14"/>
        <v>87820</v>
      </c>
      <c r="N42" s="28"/>
    </row>
    <row r="43" spans="1:14" s="86" customFormat="1" ht="11.25" customHeight="1">
      <c r="A43" s="130"/>
      <c r="B43" s="29" t="s">
        <v>122</v>
      </c>
      <c r="C43" s="29">
        <f>C24+C27+C15+C18+C21+C30+C33+C37+C40</f>
        <v>-1122</v>
      </c>
      <c r="D43" s="29">
        <f aca="true" t="shared" si="15" ref="D43:M43">D24+D27+D15+D18+D21+D30+D33+D37+D40</f>
        <v>-363</v>
      </c>
      <c r="E43" s="29">
        <f t="shared" si="15"/>
        <v>-1291</v>
      </c>
      <c r="F43" s="29">
        <f t="shared" si="15"/>
        <v>0</v>
      </c>
      <c r="G43" s="29">
        <f t="shared" si="15"/>
        <v>0</v>
      </c>
      <c r="H43" s="29">
        <f t="shared" si="15"/>
        <v>0</v>
      </c>
      <c r="I43" s="29">
        <f t="shared" si="15"/>
        <v>-2776</v>
      </c>
      <c r="J43" s="29">
        <f t="shared" si="15"/>
        <v>0</v>
      </c>
      <c r="K43" s="29">
        <f t="shared" si="15"/>
        <v>-7673</v>
      </c>
      <c r="L43" s="29">
        <f t="shared" si="15"/>
        <v>-7673</v>
      </c>
      <c r="M43" s="29">
        <f t="shared" si="15"/>
        <v>-10449</v>
      </c>
      <c r="N43" s="28"/>
    </row>
    <row r="44" spans="1:14" s="86" customFormat="1" ht="11.25" customHeight="1" thickBot="1">
      <c r="A44" s="131"/>
      <c r="B44" s="31" t="s">
        <v>156</v>
      </c>
      <c r="C44" s="31">
        <f>SUM(C42:C43)</f>
        <v>10389</v>
      </c>
      <c r="D44" s="31">
        <f aca="true" t="shared" si="16" ref="D44:M44">SUM(D42:D43)</f>
        <v>3642</v>
      </c>
      <c r="E44" s="31">
        <f t="shared" si="16"/>
        <v>45892</v>
      </c>
      <c r="F44" s="31">
        <f t="shared" si="16"/>
        <v>0</v>
      </c>
      <c r="G44" s="31">
        <f t="shared" si="16"/>
        <v>100</v>
      </c>
      <c r="H44" s="31">
        <f t="shared" si="16"/>
        <v>2393</v>
      </c>
      <c r="I44" s="31">
        <f t="shared" si="16"/>
        <v>62416</v>
      </c>
      <c r="J44" s="31">
        <f t="shared" si="16"/>
        <v>12000</v>
      </c>
      <c r="K44" s="31">
        <f t="shared" si="16"/>
        <v>2955</v>
      </c>
      <c r="L44" s="31">
        <f t="shared" si="16"/>
        <v>14955</v>
      </c>
      <c r="M44" s="32">
        <f t="shared" si="16"/>
        <v>77371</v>
      </c>
      <c r="N44" s="28"/>
    </row>
    <row r="45" spans="1:14" s="87" customFormat="1" ht="11.25" customHeight="1" thickBot="1">
      <c r="A45" s="36" t="s">
        <v>0</v>
      </c>
      <c r="B45" s="37" t="s">
        <v>3</v>
      </c>
      <c r="C45" s="156" t="s">
        <v>1</v>
      </c>
      <c r="D45" s="157"/>
      <c r="E45" s="157"/>
      <c r="F45" s="157"/>
      <c r="G45" s="157"/>
      <c r="H45" s="157"/>
      <c r="I45" s="157"/>
      <c r="J45" s="157"/>
      <c r="K45" s="157"/>
      <c r="L45" s="158"/>
      <c r="M45" s="37" t="s">
        <v>2</v>
      </c>
      <c r="N45" s="5"/>
    </row>
    <row r="46" spans="1:14" s="87" customFormat="1" ht="11.25" customHeight="1">
      <c r="A46" s="38" t="s">
        <v>108</v>
      </c>
      <c r="B46" s="39" t="s">
        <v>4</v>
      </c>
      <c r="C46" s="37" t="s">
        <v>5</v>
      </c>
      <c r="D46" s="40" t="s">
        <v>111</v>
      </c>
      <c r="E46" s="37" t="s">
        <v>6</v>
      </c>
      <c r="F46" s="40" t="s">
        <v>7</v>
      </c>
      <c r="G46" s="37" t="s">
        <v>109</v>
      </c>
      <c r="H46" s="40" t="s">
        <v>110</v>
      </c>
      <c r="I46" s="36" t="s">
        <v>16</v>
      </c>
      <c r="J46" s="41" t="s">
        <v>115</v>
      </c>
      <c r="K46" s="40" t="s">
        <v>112</v>
      </c>
      <c r="L46" s="37" t="s">
        <v>114</v>
      </c>
      <c r="M46" s="39" t="s">
        <v>14</v>
      </c>
      <c r="N46" s="5"/>
    </row>
    <row r="47" spans="1:14" s="87" customFormat="1" ht="11.25" customHeight="1" thickBot="1">
      <c r="A47" s="42"/>
      <c r="B47" s="43"/>
      <c r="C47" s="43" t="s">
        <v>9</v>
      </c>
      <c r="D47" s="44" t="s">
        <v>10</v>
      </c>
      <c r="E47" s="43" t="s">
        <v>8</v>
      </c>
      <c r="F47" s="44" t="s">
        <v>11</v>
      </c>
      <c r="G47" s="43" t="s">
        <v>12</v>
      </c>
      <c r="H47" s="44"/>
      <c r="I47" s="42" t="s">
        <v>17</v>
      </c>
      <c r="J47" s="45" t="s">
        <v>121</v>
      </c>
      <c r="K47" s="44" t="s">
        <v>8</v>
      </c>
      <c r="L47" s="43" t="s">
        <v>113</v>
      </c>
      <c r="M47" s="43" t="s">
        <v>13</v>
      </c>
      <c r="N47" s="5"/>
    </row>
    <row r="48" spans="1:14" s="87" customFormat="1" ht="11.25" customHeight="1">
      <c r="A48" s="80" t="s">
        <v>37</v>
      </c>
      <c r="B48" s="15" t="s">
        <v>127</v>
      </c>
      <c r="C48" s="15"/>
      <c r="D48" s="15">
        <v>190</v>
      </c>
      <c r="E48" s="15"/>
      <c r="F48" s="15">
        <v>11153</v>
      </c>
      <c r="G48" s="15"/>
      <c r="H48" s="15"/>
      <c r="I48" s="15">
        <f t="shared" si="0"/>
        <v>11343</v>
      </c>
      <c r="J48" s="15"/>
      <c r="K48" s="15"/>
      <c r="L48" s="15">
        <f>J48+K48</f>
        <v>0</v>
      </c>
      <c r="M48" s="16">
        <f t="shared" si="3"/>
        <v>11343</v>
      </c>
      <c r="N48" s="5"/>
    </row>
    <row r="49" spans="1:14" s="87" customFormat="1" ht="11.25" customHeight="1">
      <c r="A49" s="84"/>
      <c r="B49" s="24" t="s">
        <v>122</v>
      </c>
      <c r="C49" s="24"/>
      <c r="D49" s="24">
        <v>28</v>
      </c>
      <c r="E49" s="24">
        <v>0</v>
      </c>
      <c r="F49" s="24">
        <v>2697</v>
      </c>
      <c r="G49" s="24"/>
      <c r="H49" s="24"/>
      <c r="I49" s="24">
        <f t="shared" si="0"/>
        <v>2725</v>
      </c>
      <c r="J49" s="24"/>
      <c r="K49" s="24"/>
      <c r="L49" s="24">
        <f>J49+K49</f>
        <v>0</v>
      </c>
      <c r="M49" s="25">
        <f t="shared" si="3"/>
        <v>2725</v>
      </c>
      <c r="N49" s="5"/>
    </row>
    <row r="50" spans="1:16" s="87" customFormat="1" ht="11.25" customHeight="1" thickBot="1">
      <c r="A50" s="88"/>
      <c r="B50" s="46" t="s">
        <v>164</v>
      </c>
      <c r="C50" s="46">
        <f>SUM(C48:C49)</f>
        <v>0</v>
      </c>
      <c r="D50" s="46">
        <f aca="true" t="shared" si="17" ref="D50:M50">SUM(D48:D49)</f>
        <v>218</v>
      </c>
      <c r="E50" s="46">
        <f t="shared" si="17"/>
        <v>0</v>
      </c>
      <c r="F50" s="46">
        <f t="shared" si="17"/>
        <v>13850</v>
      </c>
      <c r="G50" s="46">
        <f t="shared" si="17"/>
        <v>0</v>
      </c>
      <c r="H50" s="46">
        <f t="shared" si="17"/>
        <v>0</v>
      </c>
      <c r="I50" s="46">
        <f t="shared" si="17"/>
        <v>14068</v>
      </c>
      <c r="J50" s="46">
        <f t="shared" si="17"/>
        <v>0</v>
      </c>
      <c r="K50" s="46">
        <f t="shared" si="17"/>
        <v>0</v>
      </c>
      <c r="L50" s="46">
        <f t="shared" si="17"/>
        <v>0</v>
      </c>
      <c r="M50" s="47">
        <f t="shared" si="17"/>
        <v>14068</v>
      </c>
      <c r="N50" s="81"/>
      <c r="O50" s="81"/>
      <c r="P50" s="127"/>
    </row>
    <row r="51" spans="1:14" s="87" customFormat="1" ht="11.25" customHeight="1">
      <c r="A51" s="80" t="s">
        <v>38</v>
      </c>
      <c r="B51" s="15" t="s">
        <v>124</v>
      </c>
      <c r="C51" s="15"/>
      <c r="D51" s="15"/>
      <c r="E51" s="15">
        <v>48</v>
      </c>
      <c r="F51" s="15">
        <v>2529</v>
      </c>
      <c r="G51" s="15"/>
      <c r="H51" s="15"/>
      <c r="I51" s="15">
        <f t="shared" si="0"/>
        <v>2577</v>
      </c>
      <c r="J51" s="15"/>
      <c r="K51" s="15"/>
      <c r="L51" s="15">
        <f>J51+K51</f>
        <v>0</v>
      </c>
      <c r="M51" s="16">
        <f t="shared" si="3"/>
        <v>2577</v>
      </c>
      <c r="N51" s="5"/>
    </row>
    <row r="52" spans="1:14" s="87" customFormat="1" ht="11.25" customHeight="1">
      <c r="A52" s="82"/>
      <c r="B52" s="18" t="s">
        <v>122</v>
      </c>
      <c r="C52" s="18"/>
      <c r="D52" s="18"/>
      <c r="E52" s="18">
        <v>10</v>
      </c>
      <c r="F52" s="18">
        <v>654</v>
      </c>
      <c r="G52" s="18"/>
      <c r="H52" s="18"/>
      <c r="I52" s="18">
        <f>SUM(C52:H52)</f>
        <v>664</v>
      </c>
      <c r="J52" s="18"/>
      <c r="K52" s="18"/>
      <c r="L52" s="18">
        <f>SUM(L50:L51)</f>
        <v>0</v>
      </c>
      <c r="M52" s="19">
        <f>I52+L52</f>
        <v>664</v>
      </c>
      <c r="N52" s="5"/>
    </row>
    <row r="53" spans="1:14" s="87" customFormat="1" ht="11.25" customHeight="1" thickBot="1">
      <c r="A53" s="83"/>
      <c r="B53" s="20" t="s">
        <v>128</v>
      </c>
      <c r="C53" s="20">
        <f>SUM(C51:C52)</f>
        <v>0</v>
      </c>
      <c r="D53" s="20">
        <f aca="true" t="shared" si="18" ref="D53:M53">SUM(D51:D52)</f>
        <v>0</v>
      </c>
      <c r="E53" s="20">
        <f t="shared" si="18"/>
        <v>58</v>
      </c>
      <c r="F53" s="20">
        <f t="shared" si="18"/>
        <v>3183</v>
      </c>
      <c r="G53" s="20">
        <f t="shared" si="18"/>
        <v>0</v>
      </c>
      <c r="H53" s="20">
        <f t="shared" si="18"/>
        <v>0</v>
      </c>
      <c r="I53" s="20">
        <f t="shared" si="18"/>
        <v>3241</v>
      </c>
      <c r="J53" s="20">
        <f t="shared" si="18"/>
        <v>0</v>
      </c>
      <c r="K53" s="20">
        <f t="shared" si="18"/>
        <v>0</v>
      </c>
      <c r="L53" s="20">
        <f t="shared" si="18"/>
        <v>0</v>
      </c>
      <c r="M53" s="21">
        <f t="shared" si="18"/>
        <v>3241</v>
      </c>
      <c r="N53" s="5"/>
    </row>
    <row r="54" spans="1:14" s="87" customFormat="1" ht="11.25" customHeight="1">
      <c r="A54" s="80" t="s">
        <v>39</v>
      </c>
      <c r="B54" s="15" t="s">
        <v>125</v>
      </c>
      <c r="C54" s="15"/>
      <c r="D54" s="15"/>
      <c r="E54" s="15"/>
      <c r="F54" s="15">
        <v>6973</v>
      </c>
      <c r="G54" s="15"/>
      <c r="H54" s="15"/>
      <c r="I54" s="15">
        <f t="shared" si="0"/>
        <v>6973</v>
      </c>
      <c r="J54" s="15"/>
      <c r="K54" s="15"/>
      <c r="L54" s="15">
        <f>J54+K54</f>
        <v>0</v>
      </c>
      <c r="M54" s="16">
        <f t="shared" si="3"/>
        <v>6973</v>
      </c>
      <c r="N54" s="5"/>
    </row>
    <row r="55" spans="1:14" s="87" customFormat="1" ht="11.25" customHeight="1">
      <c r="A55" s="82"/>
      <c r="B55" s="18" t="s">
        <v>122</v>
      </c>
      <c r="C55" s="18"/>
      <c r="D55" s="18"/>
      <c r="E55" s="18"/>
      <c r="F55" s="18">
        <v>637</v>
      </c>
      <c r="G55" s="18"/>
      <c r="H55" s="18"/>
      <c r="I55" s="18">
        <f t="shared" si="0"/>
        <v>637</v>
      </c>
      <c r="J55" s="18"/>
      <c r="K55" s="18"/>
      <c r="L55" s="18">
        <f>J55+K55</f>
        <v>0</v>
      </c>
      <c r="M55" s="19">
        <f t="shared" si="3"/>
        <v>637</v>
      </c>
      <c r="N55" s="5"/>
    </row>
    <row r="56" spans="1:14" s="87" customFormat="1" ht="11.25" customHeight="1" thickBot="1">
      <c r="A56" s="83"/>
      <c r="B56" s="20" t="s">
        <v>155</v>
      </c>
      <c r="C56" s="20">
        <f>SUM(C54:C55)</f>
        <v>0</v>
      </c>
      <c r="D56" s="20">
        <f aca="true" t="shared" si="19" ref="D56:M56">SUM(D54:D55)</f>
        <v>0</v>
      </c>
      <c r="E56" s="20">
        <f t="shared" si="19"/>
        <v>0</v>
      </c>
      <c r="F56" s="20">
        <f t="shared" si="19"/>
        <v>7610</v>
      </c>
      <c r="G56" s="20">
        <f t="shared" si="19"/>
        <v>0</v>
      </c>
      <c r="H56" s="20">
        <f t="shared" si="19"/>
        <v>0</v>
      </c>
      <c r="I56" s="20">
        <f t="shared" si="19"/>
        <v>7610</v>
      </c>
      <c r="J56" s="20">
        <f t="shared" si="19"/>
        <v>0</v>
      </c>
      <c r="K56" s="20">
        <f t="shared" si="19"/>
        <v>0</v>
      </c>
      <c r="L56" s="20">
        <f t="shared" si="19"/>
        <v>0</v>
      </c>
      <c r="M56" s="21">
        <f t="shared" si="19"/>
        <v>7610</v>
      </c>
      <c r="N56" s="5"/>
    </row>
    <row r="57" spans="1:14" s="87" customFormat="1" ht="11.25" customHeight="1">
      <c r="A57" s="80" t="s">
        <v>134</v>
      </c>
      <c r="B57" s="15" t="s">
        <v>126</v>
      </c>
      <c r="C57" s="15"/>
      <c r="D57" s="15"/>
      <c r="E57" s="15"/>
      <c r="F57" s="15">
        <v>2605</v>
      </c>
      <c r="G57" s="15"/>
      <c r="H57" s="15"/>
      <c r="I57" s="15">
        <f t="shared" si="0"/>
        <v>2605</v>
      </c>
      <c r="J57" s="15"/>
      <c r="K57" s="15"/>
      <c r="L57" s="147">
        <f>J57+K57</f>
        <v>0</v>
      </c>
      <c r="M57" s="16">
        <f t="shared" si="3"/>
        <v>2605</v>
      </c>
      <c r="N57" s="5"/>
    </row>
    <row r="58" spans="1:14" s="87" customFormat="1" ht="11.25" customHeight="1">
      <c r="A58" s="82"/>
      <c r="B58" s="18" t="s">
        <v>122</v>
      </c>
      <c r="C58" s="18"/>
      <c r="D58" s="18"/>
      <c r="E58" s="18"/>
      <c r="F58" s="18">
        <v>-855</v>
      </c>
      <c r="G58" s="18"/>
      <c r="H58" s="18"/>
      <c r="I58" s="18">
        <f t="shared" si="0"/>
        <v>-855</v>
      </c>
      <c r="J58" s="18"/>
      <c r="K58" s="18"/>
      <c r="L58" s="143"/>
      <c r="M58" s="19">
        <f t="shared" si="3"/>
        <v>-855</v>
      </c>
      <c r="N58" s="5"/>
    </row>
    <row r="59" spans="1:14" s="87" customFormat="1" ht="11.25" customHeight="1" thickBot="1">
      <c r="A59" s="89"/>
      <c r="B59" s="22" t="s">
        <v>136</v>
      </c>
      <c r="C59" s="22">
        <f>SUM(C57:C58)</f>
        <v>0</v>
      </c>
      <c r="D59" s="22">
        <f aca="true" t="shared" si="20" ref="D59:M59">SUM(D57:D58)</f>
        <v>0</v>
      </c>
      <c r="E59" s="22">
        <f t="shared" si="20"/>
        <v>0</v>
      </c>
      <c r="F59" s="22">
        <f t="shared" si="20"/>
        <v>1750</v>
      </c>
      <c r="G59" s="22">
        <f t="shared" si="20"/>
        <v>0</v>
      </c>
      <c r="H59" s="22">
        <f t="shared" si="20"/>
        <v>0</v>
      </c>
      <c r="I59" s="22">
        <f t="shared" si="20"/>
        <v>1750</v>
      </c>
      <c r="J59" s="22">
        <f t="shared" si="20"/>
        <v>0</v>
      </c>
      <c r="K59" s="22">
        <f t="shared" si="20"/>
        <v>0</v>
      </c>
      <c r="L59" s="144">
        <f t="shared" si="20"/>
        <v>0</v>
      </c>
      <c r="M59" s="23">
        <f t="shared" si="20"/>
        <v>1750</v>
      </c>
      <c r="N59" s="5"/>
    </row>
    <row r="60" spans="1:14" s="87" customFormat="1" ht="11.25" customHeight="1">
      <c r="A60" s="80" t="s">
        <v>42</v>
      </c>
      <c r="B60" s="15" t="s">
        <v>40</v>
      </c>
      <c r="C60" s="15">
        <v>1318</v>
      </c>
      <c r="D60" s="15">
        <v>405</v>
      </c>
      <c r="E60" s="15">
        <v>12</v>
      </c>
      <c r="F60" s="15"/>
      <c r="G60" s="15"/>
      <c r="H60" s="15"/>
      <c r="I60" s="15">
        <f t="shared" si="0"/>
        <v>1735</v>
      </c>
      <c r="J60" s="15"/>
      <c r="K60" s="15"/>
      <c r="L60" s="15">
        <f>J60+K60</f>
        <v>0</v>
      </c>
      <c r="M60" s="16">
        <f t="shared" si="3"/>
        <v>1735</v>
      </c>
      <c r="N60" s="5"/>
    </row>
    <row r="61" spans="1:14" s="87" customFormat="1" ht="11.25" customHeight="1">
      <c r="A61" s="82"/>
      <c r="B61" s="18" t="s">
        <v>122</v>
      </c>
      <c r="C61" s="18">
        <v>-100</v>
      </c>
      <c r="D61" s="18"/>
      <c r="E61" s="18">
        <v>15</v>
      </c>
      <c r="F61" s="18"/>
      <c r="G61" s="18"/>
      <c r="H61" s="18"/>
      <c r="I61" s="18">
        <f t="shared" si="0"/>
        <v>-85</v>
      </c>
      <c r="J61" s="18"/>
      <c r="K61" s="18"/>
      <c r="L61" s="18"/>
      <c r="M61" s="19">
        <f t="shared" si="3"/>
        <v>-85</v>
      </c>
      <c r="N61" s="5"/>
    </row>
    <row r="62" spans="1:14" s="87" customFormat="1" ht="11.25" customHeight="1" thickBot="1">
      <c r="A62" s="89"/>
      <c r="B62" s="22" t="s">
        <v>165</v>
      </c>
      <c r="C62" s="22">
        <f>SUM(C60:C61)</f>
        <v>1218</v>
      </c>
      <c r="D62" s="22">
        <f aca="true" t="shared" si="21" ref="D62:M62">SUM(D60:D61)</f>
        <v>405</v>
      </c>
      <c r="E62" s="22">
        <f t="shared" si="21"/>
        <v>27</v>
      </c>
      <c r="F62" s="22">
        <f t="shared" si="21"/>
        <v>0</v>
      </c>
      <c r="G62" s="22">
        <f t="shared" si="21"/>
        <v>0</v>
      </c>
      <c r="H62" s="22">
        <f t="shared" si="21"/>
        <v>0</v>
      </c>
      <c r="I62" s="22">
        <f t="shared" si="21"/>
        <v>1650</v>
      </c>
      <c r="J62" s="22">
        <f t="shared" si="21"/>
        <v>0</v>
      </c>
      <c r="K62" s="22">
        <f t="shared" si="21"/>
        <v>0</v>
      </c>
      <c r="L62" s="22">
        <f t="shared" si="21"/>
        <v>0</v>
      </c>
      <c r="M62" s="23">
        <f t="shared" si="21"/>
        <v>1650</v>
      </c>
      <c r="N62" s="5"/>
    </row>
    <row r="63" spans="1:14" s="87" customFormat="1" ht="11.25" customHeight="1">
      <c r="A63" s="84" t="s">
        <v>123</v>
      </c>
      <c r="B63" s="24" t="s">
        <v>41</v>
      </c>
      <c r="C63" s="24"/>
      <c r="D63" s="24"/>
      <c r="E63" s="24">
        <v>104</v>
      </c>
      <c r="F63" s="24">
        <v>169</v>
      </c>
      <c r="G63" s="24"/>
      <c r="H63" s="24"/>
      <c r="I63" s="24">
        <f t="shared" si="0"/>
        <v>273</v>
      </c>
      <c r="J63" s="24"/>
      <c r="K63" s="24"/>
      <c r="L63" s="24">
        <f>J63+K63</f>
        <v>0</v>
      </c>
      <c r="M63" s="25">
        <f t="shared" si="3"/>
        <v>273</v>
      </c>
      <c r="N63" s="5"/>
    </row>
    <row r="64" spans="1:14" s="87" customFormat="1" ht="11.25" customHeight="1">
      <c r="A64" s="88"/>
      <c r="B64" s="46" t="s">
        <v>122</v>
      </c>
      <c r="C64" s="46"/>
      <c r="D64" s="46"/>
      <c r="E64" s="46"/>
      <c r="F64" s="46">
        <v>30</v>
      </c>
      <c r="G64" s="46"/>
      <c r="H64" s="46"/>
      <c r="I64" s="24">
        <f t="shared" si="0"/>
        <v>30</v>
      </c>
      <c r="J64" s="46"/>
      <c r="K64" s="46"/>
      <c r="L64" s="24">
        <f>J64+K64</f>
        <v>0</v>
      </c>
      <c r="M64" s="25">
        <f t="shared" si="3"/>
        <v>30</v>
      </c>
      <c r="N64" s="5"/>
    </row>
    <row r="65" spans="1:14" s="87" customFormat="1" ht="11.25" customHeight="1" thickBot="1">
      <c r="A65" s="83"/>
      <c r="B65" s="20" t="s">
        <v>185</v>
      </c>
      <c r="C65" s="20">
        <f>SUM(C63:C64)</f>
        <v>0</v>
      </c>
      <c r="D65" s="20">
        <f aca="true" t="shared" si="22" ref="D65:M65">SUM(D63:D64)</f>
        <v>0</v>
      </c>
      <c r="E65" s="20">
        <f t="shared" si="22"/>
        <v>104</v>
      </c>
      <c r="F65" s="20">
        <f t="shared" si="22"/>
        <v>199</v>
      </c>
      <c r="G65" s="20">
        <f t="shared" si="22"/>
        <v>0</v>
      </c>
      <c r="H65" s="20">
        <f t="shared" si="22"/>
        <v>0</v>
      </c>
      <c r="I65" s="20">
        <f t="shared" si="22"/>
        <v>303</v>
      </c>
      <c r="J65" s="20">
        <f t="shared" si="22"/>
        <v>0</v>
      </c>
      <c r="K65" s="20">
        <f t="shared" si="22"/>
        <v>0</v>
      </c>
      <c r="L65" s="20">
        <f t="shared" si="22"/>
        <v>0</v>
      </c>
      <c r="M65" s="21">
        <f t="shared" si="22"/>
        <v>303</v>
      </c>
      <c r="N65" s="5"/>
    </row>
    <row r="66" spans="1:14" s="90" customFormat="1" ht="11.25" customHeight="1">
      <c r="A66" s="85" t="s">
        <v>43</v>
      </c>
      <c r="B66" s="26" t="s">
        <v>44</v>
      </c>
      <c r="C66" s="26">
        <f>C48+C51+C54+C57+C63+C60</f>
        <v>1318</v>
      </c>
      <c r="D66" s="26">
        <f aca="true" t="shared" si="23" ref="D66:M66">D48+D51+D54+D57+D63+D60</f>
        <v>595</v>
      </c>
      <c r="E66" s="26">
        <f t="shared" si="23"/>
        <v>164</v>
      </c>
      <c r="F66" s="26">
        <f t="shared" si="23"/>
        <v>23429</v>
      </c>
      <c r="G66" s="26">
        <f t="shared" si="23"/>
        <v>0</v>
      </c>
      <c r="H66" s="26">
        <f t="shared" si="23"/>
        <v>0</v>
      </c>
      <c r="I66" s="26">
        <f t="shared" si="23"/>
        <v>25506</v>
      </c>
      <c r="J66" s="26">
        <f t="shared" si="23"/>
        <v>0</v>
      </c>
      <c r="K66" s="26">
        <f t="shared" si="23"/>
        <v>0</v>
      </c>
      <c r="L66" s="26">
        <f t="shared" si="23"/>
        <v>0</v>
      </c>
      <c r="M66" s="27">
        <f t="shared" si="23"/>
        <v>25506</v>
      </c>
      <c r="N66" s="8"/>
    </row>
    <row r="67" spans="1:14" s="90" customFormat="1" ht="11.25" customHeight="1">
      <c r="A67" s="91"/>
      <c r="B67" s="29" t="s">
        <v>122</v>
      </c>
      <c r="C67" s="29">
        <f>C49+C52+C55+C61+C58+C64</f>
        <v>-100</v>
      </c>
      <c r="D67" s="29">
        <f aca="true" t="shared" si="24" ref="D67:M67">D49+D52+D55+D61+D58+D64</f>
        <v>28</v>
      </c>
      <c r="E67" s="29">
        <f t="shared" si="24"/>
        <v>25</v>
      </c>
      <c r="F67" s="29">
        <f t="shared" si="24"/>
        <v>3163</v>
      </c>
      <c r="G67" s="29">
        <f t="shared" si="24"/>
        <v>0</v>
      </c>
      <c r="H67" s="29">
        <f t="shared" si="24"/>
        <v>0</v>
      </c>
      <c r="I67" s="29">
        <f t="shared" si="24"/>
        <v>3116</v>
      </c>
      <c r="J67" s="29">
        <f t="shared" si="24"/>
        <v>0</v>
      </c>
      <c r="K67" s="29">
        <f t="shared" si="24"/>
        <v>0</v>
      </c>
      <c r="L67" s="29">
        <f t="shared" si="24"/>
        <v>0</v>
      </c>
      <c r="M67" s="30">
        <f t="shared" si="24"/>
        <v>3116</v>
      </c>
      <c r="N67" s="8"/>
    </row>
    <row r="68" spans="1:14" s="90" customFormat="1" ht="11.25" customHeight="1" thickBot="1">
      <c r="A68" s="92"/>
      <c r="B68" s="31" t="s">
        <v>129</v>
      </c>
      <c r="C68" s="31">
        <f>SUM(C66:C67)</f>
        <v>1218</v>
      </c>
      <c r="D68" s="31">
        <f aca="true" t="shared" si="25" ref="D68:M68">SUM(D66:D67)</f>
        <v>623</v>
      </c>
      <c r="E68" s="31">
        <f t="shared" si="25"/>
        <v>189</v>
      </c>
      <c r="F68" s="31">
        <f t="shared" si="25"/>
        <v>26592</v>
      </c>
      <c r="G68" s="31">
        <f t="shared" si="25"/>
        <v>0</v>
      </c>
      <c r="H68" s="31">
        <f t="shared" si="25"/>
        <v>0</v>
      </c>
      <c r="I68" s="31">
        <f t="shared" si="25"/>
        <v>28622</v>
      </c>
      <c r="J68" s="31">
        <f t="shared" si="25"/>
        <v>0</v>
      </c>
      <c r="K68" s="31">
        <f t="shared" si="25"/>
        <v>0</v>
      </c>
      <c r="L68" s="31">
        <f t="shared" si="25"/>
        <v>0</v>
      </c>
      <c r="M68" s="32">
        <f t="shared" si="25"/>
        <v>28622</v>
      </c>
      <c r="N68" s="8"/>
    </row>
    <row r="69" spans="1:14" s="87" customFormat="1" ht="10.5" customHeight="1">
      <c r="A69" s="80" t="s">
        <v>45</v>
      </c>
      <c r="B69" s="15" t="s">
        <v>46</v>
      </c>
      <c r="C69" s="15"/>
      <c r="D69" s="15"/>
      <c r="E69" s="15">
        <v>449</v>
      </c>
      <c r="F69" s="15"/>
      <c r="G69" s="15"/>
      <c r="H69" s="15"/>
      <c r="I69" s="15">
        <f t="shared" si="0"/>
        <v>449</v>
      </c>
      <c r="J69" s="15"/>
      <c r="K69" s="15"/>
      <c r="L69" s="15">
        <f>J69+K69</f>
        <v>0</v>
      </c>
      <c r="M69" s="16">
        <f t="shared" si="3"/>
        <v>449</v>
      </c>
      <c r="N69" s="5"/>
    </row>
    <row r="70" spans="1:14" s="87" customFormat="1" ht="10.5" customHeight="1">
      <c r="A70" s="82"/>
      <c r="B70" s="18" t="s">
        <v>122</v>
      </c>
      <c r="C70" s="18"/>
      <c r="D70" s="18"/>
      <c r="E70" s="18"/>
      <c r="F70" s="18"/>
      <c r="G70" s="18"/>
      <c r="H70" s="18"/>
      <c r="I70" s="24">
        <f t="shared" si="0"/>
        <v>0</v>
      </c>
      <c r="J70" s="18"/>
      <c r="K70" s="18"/>
      <c r="L70" s="18"/>
      <c r="M70" s="25">
        <f t="shared" si="3"/>
        <v>0</v>
      </c>
      <c r="N70" s="5"/>
    </row>
    <row r="71" spans="1:19" s="87" customFormat="1" ht="10.5" customHeight="1" thickBot="1">
      <c r="A71" s="83"/>
      <c r="B71" s="20" t="s">
        <v>136</v>
      </c>
      <c r="C71" s="20">
        <f>SUM(C69:C70)</f>
        <v>0</v>
      </c>
      <c r="D71" s="20">
        <f aca="true" t="shared" si="26" ref="D71:M71">SUM(D69:D70)</f>
        <v>0</v>
      </c>
      <c r="E71" s="20">
        <f t="shared" si="26"/>
        <v>449</v>
      </c>
      <c r="F71" s="20">
        <f t="shared" si="26"/>
        <v>0</v>
      </c>
      <c r="G71" s="20">
        <f t="shared" si="26"/>
        <v>0</v>
      </c>
      <c r="H71" s="20">
        <f t="shared" si="26"/>
        <v>0</v>
      </c>
      <c r="I71" s="20">
        <f t="shared" si="26"/>
        <v>449</v>
      </c>
      <c r="J71" s="20">
        <f t="shared" si="26"/>
        <v>0</v>
      </c>
      <c r="K71" s="20">
        <f t="shared" si="26"/>
        <v>0</v>
      </c>
      <c r="L71" s="20">
        <f t="shared" si="26"/>
        <v>0</v>
      </c>
      <c r="M71" s="21">
        <f t="shared" si="26"/>
        <v>449</v>
      </c>
      <c r="N71" s="81"/>
      <c r="O71" s="81"/>
      <c r="P71" s="81"/>
      <c r="Q71" s="81"/>
      <c r="R71" s="81"/>
      <c r="S71" s="81"/>
    </row>
    <row r="72" spans="1:14" s="87" customFormat="1" ht="10.5" customHeight="1">
      <c r="A72" s="80" t="s">
        <v>47</v>
      </c>
      <c r="B72" s="15" t="s">
        <v>48</v>
      </c>
      <c r="C72" s="15">
        <v>300</v>
      </c>
      <c r="D72" s="15">
        <v>87</v>
      </c>
      <c r="E72" s="15">
        <v>593</v>
      </c>
      <c r="F72" s="15"/>
      <c r="G72" s="15"/>
      <c r="H72" s="15"/>
      <c r="I72" s="15">
        <f t="shared" si="0"/>
        <v>980</v>
      </c>
      <c r="J72" s="15"/>
      <c r="K72" s="15"/>
      <c r="L72" s="15">
        <f>J72+K72</f>
        <v>0</v>
      </c>
      <c r="M72" s="16">
        <f t="shared" si="3"/>
        <v>980</v>
      </c>
      <c r="N72" s="5"/>
    </row>
    <row r="73" spans="1:14" s="87" customFormat="1" ht="10.5" customHeight="1">
      <c r="A73" s="82"/>
      <c r="B73" s="18" t="s">
        <v>122</v>
      </c>
      <c r="C73" s="18"/>
      <c r="D73" s="18"/>
      <c r="E73" s="18"/>
      <c r="F73" s="18"/>
      <c r="G73" s="18"/>
      <c r="H73" s="18"/>
      <c r="I73" s="18">
        <f t="shared" si="0"/>
        <v>0</v>
      </c>
      <c r="J73" s="18"/>
      <c r="K73" s="18"/>
      <c r="L73" s="18">
        <f>J73+K73</f>
        <v>0</v>
      </c>
      <c r="M73" s="19">
        <f t="shared" si="3"/>
        <v>0</v>
      </c>
      <c r="N73" s="5"/>
    </row>
    <row r="74" spans="1:14" s="87" customFormat="1" ht="10.5" customHeight="1" thickBot="1">
      <c r="A74" s="89"/>
      <c r="B74" s="22" t="s">
        <v>157</v>
      </c>
      <c r="C74" s="22">
        <f>SUM(C72:C73)</f>
        <v>300</v>
      </c>
      <c r="D74" s="22">
        <f aca="true" t="shared" si="27" ref="D74:M74">SUM(D72:D73)</f>
        <v>87</v>
      </c>
      <c r="E74" s="22">
        <f t="shared" si="27"/>
        <v>593</v>
      </c>
      <c r="F74" s="22">
        <f t="shared" si="27"/>
        <v>0</v>
      </c>
      <c r="G74" s="22">
        <f t="shared" si="27"/>
        <v>0</v>
      </c>
      <c r="H74" s="22">
        <f t="shared" si="27"/>
        <v>0</v>
      </c>
      <c r="I74" s="22">
        <f t="shared" si="27"/>
        <v>980</v>
      </c>
      <c r="J74" s="22">
        <f t="shared" si="27"/>
        <v>0</v>
      </c>
      <c r="K74" s="22">
        <f t="shared" si="27"/>
        <v>0</v>
      </c>
      <c r="L74" s="22">
        <f t="shared" si="27"/>
        <v>0</v>
      </c>
      <c r="M74" s="23">
        <f t="shared" si="27"/>
        <v>980</v>
      </c>
      <c r="N74" s="5"/>
    </row>
    <row r="75" spans="1:65" s="94" customFormat="1" ht="11.25" customHeight="1" thickBot="1">
      <c r="A75" s="132" t="s">
        <v>49</v>
      </c>
      <c r="B75" s="128" t="s">
        <v>50</v>
      </c>
      <c r="C75" s="128">
        <f aca="true" t="shared" si="28" ref="C75:M75">SUM(C69+C72)</f>
        <v>300</v>
      </c>
      <c r="D75" s="128">
        <f t="shared" si="28"/>
        <v>87</v>
      </c>
      <c r="E75" s="128">
        <f t="shared" si="28"/>
        <v>1042</v>
      </c>
      <c r="F75" s="128">
        <f t="shared" si="28"/>
        <v>0</v>
      </c>
      <c r="G75" s="128">
        <f t="shared" si="28"/>
        <v>0</v>
      </c>
      <c r="H75" s="128">
        <f t="shared" si="28"/>
        <v>0</v>
      </c>
      <c r="I75" s="128">
        <f>SUM(I69+I72)</f>
        <v>1429</v>
      </c>
      <c r="J75" s="128">
        <f t="shared" si="28"/>
        <v>0</v>
      </c>
      <c r="K75" s="128">
        <f t="shared" si="28"/>
        <v>0</v>
      </c>
      <c r="L75" s="128">
        <f t="shared" si="28"/>
        <v>0</v>
      </c>
      <c r="M75" s="129">
        <f t="shared" si="28"/>
        <v>1429</v>
      </c>
      <c r="N75" s="8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</row>
    <row r="76" spans="1:65" s="95" customFormat="1" ht="11.25" customHeight="1" thickBot="1">
      <c r="A76" s="91"/>
      <c r="B76" s="29" t="s">
        <v>122</v>
      </c>
      <c r="C76" s="29">
        <f>C70+C73</f>
        <v>0</v>
      </c>
      <c r="D76" s="29">
        <f aca="true" t="shared" si="29" ref="D76:M76">D70+D73</f>
        <v>0</v>
      </c>
      <c r="E76" s="29">
        <f t="shared" si="29"/>
        <v>0</v>
      </c>
      <c r="F76" s="29">
        <f t="shared" si="29"/>
        <v>0</v>
      </c>
      <c r="G76" s="29">
        <f t="shared" si="29"/>
        <v>0</v>
      </c>
      <c r="H76" s="29">
        <f t="shared" si="29"/>
        <v>0</v>
      </c>
      <c r="I76" s="29">
        <f t="shared" si="29"/>
        <v>0</v>
      </c>
      <c r="J76" s="29">
        <f t="shared" si="29"/>
        <v>0</v>
      </c>
      <c r="K76" s="29">
        <f t="shared" si="29"/>
        <v>0</v>
      </c>
      <c r="L76" s="29">
        <f t="shared" si="29"/>
        <v>0</v>
      </c>
      <c r="M76" s="30">
        <f t="shared" si="29"/>
        <v>0</v>
      </c>
      <c r="N76" s="8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</row>
    <row r="77" spans="1:65" s="95" customFormat="1" ht="11.25" customHeight="1" thickBot="1">
      <c r="A77" s="96"/>
      <c r="B77" s="66" t="s">
        <v>136</v>
      </c>
      <c r="C77" s="66">
        <f>SUM(C75:C76)</f>
        <v>300</v>
      </c>
      <c r="D77" s="66">
        <f aca="true" t="shared" si="30" ref="D77:M77">SUM(D75:D76)</f>
        <v>87</v>
      </c>
      <c r="E77" s="66">
        <f t="shared" si="30"/>
        <v>1042</v>
      </c>
      <c r="F77" s="66">
        <f t="shared" si="30"/>
        <v>0</v>
      </c>
      <c r="G77" s="66">
        <f t="shared" si="30"/>
        <v>0</v>
      </c>
      <c r="H77" s="66">
        <f t="shared" si="30"/>
        <v>0</v>
      </c>
      <c r="I77" s="66">
        <f t="shared" si="30"/>
        <v>1429</v>
      </c>
      <c r="J77" s="66">
        <f t="shared" si="30"/>
        <v>0</v>
      </c>
      <c r="K77" s="66">
        <f t="shared" si="30"/>
        <v>0</v>
      </c>
      <c r="L77" s="66">
        <f t="shared" si="30"/>
        <v>0</v>
      </c>
      <c r="M77" s="67">
        <f t="shared" si="30"/>
        <v>1429</v>
      </c>
      <c r="N77" s="8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</row>
    <row r="78" spans="1:14" s="87" customFormat="1" ht="11.25" customHeight="1" thickBot="1">
      <c r="A78" s="88" t="s">
        <v>51</v>
      </c>
      <c r="B78" s="46" t="s">
        <v>52</v>
      </c>
      <c r="C78" s="46"/>
      <c r="D78" s="46"/>
      <c r="E78" s="46">
        <v>215</v>
      </c>
      <c r="F78" s="46"/>
      <c r="G78" s="46"/>
      <c r="H78" s="46"/>
      <c r="I78" s="46">
        <f t="shared" si="0"/>
        <v>215</v>
      </c>
      <c r="J78" s="46"/>
      <c r="K78" s="46"/>
      <c r="L78" s="46">
        <f>J78+K78</f>
        <v>0</v>
      </c>
      <c r="M78" s="47">
        <f t="shared" si="3"/>
        <v>215</v>
      </c>
      <c r="N78" s="5"/>
    </row>
    <row r="79" spans="1:14" s="87" customFormat="1" ht="11.25" customHeight="1">
      <c r="A79" s="80" t="s">
        <v>53</v>
      </c>
      <c r="B79" s="15" t="s">
        <v>54</v>
      </c>
      <c r="C79" s="15"/>
      <c r="D79" s="15"/>
      <c r="E79" s="15">
        <v>14108</v>
      </c>
      <c r="F79" s="15"/>
      <c r="G79" s="15"/>
      <c r="H79" s="15"/>
      <c r="I79" s="15">
        <f t="shared" si="0"/>
        <v>14108</v>
      </c>
      <c r="J79" s="15">
        <v>13333</v>
      </c>
      <c r="K79" s="15">
        <v>8820</v>
      </c>
      <c r="L79" s="15">
        <f>J79+K79</f>
        <v>22153</v>
      </c>
      <c r="M79" s="16">
        <f t="shared" si="3"/>
        <v>36261</v>
      </c>
      <c r="N79" s="5"/>
    </row>
    <row r="80" spans="1:14" s="87" customFormat="1" ht="11.25" customHeight="1">
      <c r="A80" s="82"/>
      <c r="B80" s="18" t="s">
        <v>137</v>
      </c>
      <c r="C80" s="18"/>
      <c r="D80" s="18"/>
      <c r="E80" s="18">
        <v>500</v>
      </c>
      <c r="F80" s="18"/>
      <c r="G80" s="18"/>
      <c r="H80" s="18"/>
      <c r="I80" s="18">
        <f t="shared" si="0"/>
        <v>500</v>
      </c>
      <c r="J80" s="18"/>
      <c r="K80" s="18"/>
      <c r="L80" s="18">
        <f>SUM(J80:K80)</f>
        <v>0</v>
      </c>
      <c r="M80" s="19">
        <f t="shared" si="3"/>
        <v>500</v>
      </c>
      <c r="N80" s="5"/>
    </row>
    <row r="81" spans="1:14" s="87" customFormat="1" ht="11.25" customHeight="1" thickBot="1">
      <c r="A81" s="89"/>
      <c r="B81" s="22" t="s">
        <v>136</v>
      </c>
      <c r="C81" s="22">
        <f>SUM(C79:C80)</f>
        <v>0</v>
      </c>
      <c r="D81" s="22">
        <f aca="true" t="shared" si="31" ref="D81:M81">SUM(D79:D80)</f>
        <v>0</v>
      </c>
      <c r="E81" s="22">
        <f t="shared" si="31"/>
        <v>14608</v>
      </c>
      <c r="F81" s="22">
        <f t="shared" si="31"/>
        <v>0</v>
      </c>
      <c r="G81" s="22">
        <f t="shared" si="31"/>
        <v>0</v>
      </c>
      <c r="H81" s="22">
        <f t="shared" si="31"/>
        <v>0</v>
      </c>
      <c r="I81" s="22">
        <f t="shared" si="31"/>
        <v>14608</v>
      </c>
      <c r="J81" s="22">
        <f t="shared" si="31"/>
        <v>13333</v>
      </c>
      <c r="K81" s="22">
        <f t="shared" si="31"/>
        <v>8820</v>
      </c>
      <c r="L81" s="22">
        <f t="shared" si="31"/>
        <v>22153</v>
      </c>
      <c r="M81" s="23">
        <f t="shared" si="31"/>
        <v>36761</v>
      </c>
      <c r="N81" s="5"/>
    </row>
    <row r="82" spans="1:14" s="87" customFormat="1" ht="11.25" customHeight="1">
      <c r="A82" s="84" t="s">
        <v>55</v>
      </c>
      <c r="B82" s="24" t="s">
        <v>149</v>
      </c>
      <c r="C82" s="24">
        <v>1620</v>
      </c>
      <c r="D82" s="24">
        <v>556</v>
      </c>
      <c r="E82" s="24">
        <v>14102</v>
      </c>
      <c r="F82" s="24"/>
      <c r="G82" s="24"/>
      <c r="H82" s="24"/>
      <c r="I82" s="24">
        <f t="shared" si="0"/>
        <v>16278</v>
      </c>
      <c r="J82" s="24"/>
      <c r="K82" s="24">
        <v>60</v>
      </c>
      <c r="L82" s="24">
        <f>J82+K82</f>
        <v>60</v>
      </c>
      <c r="M82" s="25">
        <f t="shared" si="3"/>
        <v>16338</v>
      </c>
      <c r="N82" s="5"/>
    </row>
    <row r="83" spans="1:14" s="87" customFormat="1" ht="11.25" customHeight="1">
      <c r="A83" s="82"/>
      <c r="B83" s="18" t="s">
        <v>122</v>
      </c>
      <c r="C83" s="18">
        <v>-295</v>
      </c>
      <c r="D83" s="18">
        <v>-75</v>
      </c>
      <c r="E83" s="18">
        <v>-926</v>
      </c>
      <c r="F83" s="18"/>
      <c r="G83" s="18"/>
      <c r="H83" s="18"/>
      <c r="I83" s="18">
        <f t="shared" si="0"/>
        <v>-1296</v>
      </c>
      <c r="J83" s="18"/>
      <c r="K83" s="18"/>
      <c r="L83" s="18"/>
      <c r="M83" s="19">
        <f t="shared" si="3"/>
        <v>-1296</v>
      </c>
      <c r="N83" s="5"/>
    </row>
    <row r="84" spans="1:14" s="87" customFormat="1" ht="11.25" customHeight="1" thickBot="1">
      <c r="A84" s="89"/>
      <c r="B84" s="22" t="s">
        <v>136</v>
      </c>
      <c r="C84" s="22">
        <f>SUM(C82:C83)</f>
        <v>1325</v>
      </c>
      <c r="D84" s="22">
        <f aca="true" t="shared" si="32" ref="D84:M84">SUM(D82:D83)</f>
        <v>481</v>
      </c>
      <c r="E84" s="22">
        <f t="shared" si="32"/>
        <v>13176</v>
      </c>
      <c r="F84" s="22">
        <f t="shared" si="32"/>
        <v>0</v>
      </c>
      <c r="G84" s="22">
        <f t="shared" si="32"/>
        <v>0</v>
      </c>
      <c r="H84" s="22">
        <f t="shared" si="32"/>
        <v>0</v>
      </c>
      <c r="I84" s="22">
        <f t="shared" si="32"/>
        <v>14982</v>
      </c>
      <c r="J84" s="22">
        <f t="shared" si="32"/>
        <v>0</v>
      </c>
      <c r="K84" s="22">
        <f t="shared" si="32"/>
        <v>60</v>
      </c>
      <c r="L84" s="22">
        <f t="shared" si="32"/>
        <v>60</v>
      </c>
      <c r="M84" s="23">
        <f t="shared" si="32"/>
        <v>15042</v>
      </c>
      <c r="N84" s="5"/>
    </row>
    <row r="85" spans="1:14" s="87" customFormat="1" ht="11.25" customHeight="1">
      <c r="A85" s="80" t="s">
        <v>57</v>
      </c>
      <c r="B85" s="15" t="s">
        <v>166</v>
      </c>
      <c r="C85" s="15"/>
      <c r="D85" s="15"/>
      <c r="E85" s="15"/>
      <c r="F85" s="15"/>
      <c r="G85" s="15">
        <v>270</v>
      </c>
      <c r="H85" s="15"/>
      <c r="I85" s="15">
        <f t="shared" si="0"/>
        <v>270</v>
      </c>
      <c r="J85" s="15"/>
      <c r="K85" s="15">
        <v>1050</v>
      </c>
      <c r="L85" s="15">
        <f>J85+K85</f>
        <v>1050</v>
      </c>
      <c r="M85" s="16">
        <f t="shared" si="3"/>
        <v>1320</v>
      </c>
      <c r="N85" s="5"/>
    </row>
    <row r="86" spans="1:14" s="87" customFormat="1" ht="11.25" customHeight="1">
      <c r="A86" s="82"/>
      <c r="B86" s="18" t="s">
        <v>122</v>
      </c>
      <c r="C86" s="18"/>
      <c r="D86" s="18"/>
      <c r="E86" s="18"/>
      <c r="F86" s="18"/>
      <c r="G86" s="18"/>
      <c r="H86" s="18"/>
      <c r="I86" s="18">
        <f t="shared" si="0"/>
        <v>0</v>
      </c>
      <c r="J86" s="18"/>
      <c r="K86" s="18"/>
      <c r="L86" s="18">
        <f>J86+K86</f>
        <v>0</v>
      </c>
      <c r="M86" s="19">
        <f t="shared" si="3"/>
        <v>0</v>
      </c>
      <c r="N86" s="5"/>
    </row>
    <row r="87" spans="1:14" s="87" customFormat="1" ht="11.25" customHeight="1" thickBot="1">
      <c r="A87" s="89"/>
      <c r="B87" s="22" t="s">
        <v>167</v>
      </c>
      <c r="C87" s="22">
        <f>SUM(C85:C86)</f>
        <v>0</v>
      </c>
      <c r="D87" s="22">
        <f aca="true" t="shared" si="33" ref="D87:M87">SUM(D85:D86)</f>
        <v>0</v>
      </c>
      <c r="E87" s="22">
        <f t="shared" si="33"/>
        <v>0</v>
      </c>
      <c r="F87" s="22">
        <f t="shared" si="33"/>
        <v>0</v>
      </c>
      <c r="G87" s="22">
        <f t="shared" si="33"/>
        <v>270</v>
      </c>
      <c r="H87" s="22">
        <f t="shared" si="33"/>
        <v>0</v>
      </c>
      <c r="I87" s="22">
        <f t="shared" si="33"/>
        <v>270</v>
      </c>
      <c r="J87" s="22">
        <f t="shared" si="33"/>
        <v>0</v>
      </c>
      <c r="K87" s="22">
        <f t="shared" si="33"/>
        <v>1050</v>
      </c>
      <c r="L87" s="22">
        <f t="shared" si="33"/>
        <v>1050</v>
      </c>
      <c r="M87" s="23">
        <f t="shared" si="33"/>
        <v>1320</v>
      </c>
      <c r="N87" s="5"/>
    </row>
    <row r="88" spans="1:14" s="108" customFormat="1" ht="11.25" customHeight="1" thickBot="1">
      <c r="A88" s="97" t="s">
        <v>0</v>
      </c>
      <c r="B88" s="98" t="s">
        <v>3</v>
      </c>
      <c r="C88" s="152" t="s">
        <v>1</v>
      </c>
      <c r="D88" s="153"/>
      <c r="E88" s="153"/>
      <c r="F88" s="153"/>
      <c r="G88" s="153"/>
      <c r="H88" s="153"/>
      <c r="I88" s="153"/>
      <c r="J88" s="153"/>
      <c r="K88" s="153"/>
      <c r="L88" s="154"/>
      <c r="M88" s="98" t="s">
        <v>2</v>
      </c>
      <c r="N88" s="5"/>
    </row>
    <row r="89" spans="1:14" s="108" customFormat="1" ht="11.25" customHeight="1">
      <c r="A89" s="99" t="s">
        <v>108</v>
      </c>
      <c r="B89" s="100" t="s">
        <v>4</v>
      </c>
      <c r="C89" s="98" t="s">
        <v>5</v>
      </c>
      <c r="D89" s="101" t="s">
        <v>111</v>
      </c>
      <c r="E89" s="98" t="s">
        <v>6</v>
      </c>
      <c r="F89" s="101" t="s">
        <v>7</v>
      </c>
      <c r="G89" s="98" t="s">
        <v>109</v>
      </c>
      <c r="H89" s="101" t="s">
        <v>110</v>
      </c>
      <c r="I89" s="97" t="s">
        <v>16</v>
      </c>
      <c r="J89" s="102" t="s">
        <v>115</v>
      </c>
      <c r="K89" s="101" t="s">
        <v>112</v>
      </c>
      <c r="L89" s="98" t="s">
        <v>114</v>
      </c>
      <c r="M89" s="100" t="s">
        <v>14</v>
      </c>
      <c r="N89" s="5"/>
    </row>
    <row r="90" spans="1:14" s="108" customFormat="1" ht="11.25" customHeight="1" thickBot="1">
      <c r="A90" s="103"/>
      <c r="B90" s="104"/>
      <c r="C90" s="104" t="s">
        <v>9</v>
      </c>
      <c r="D90" s="105" t="s">
        <v>10</v>
      </c>
      <c r="E90" s="104" t="s">
        <v>8</v>
      </c>
      <c r="F90" s="105" t="s">
        <v>11</v>
      </c>
      <c r="G90" s="104" t="s">
        <v>12</v>
      </c>
      <c r="H90" s="105"/>
      <c r="I90" s="103" t="s">
        <v>17</v>
      </c>
      <c r="J90" s="106" t="s">
        <v>121</v>
      </c>
      <c r="K90" s="105" t="s">
        <v>8</v>
      </c>
      <c r="L90" s="104" t="s">
        <v>113</v>
      </c>
      <c r="M90" s="104" t="s">
        <v>13</v>
      </c>
      <c r="N90" s="5"/>
    </row>
    <row r="91" spans="1:14" s="87" customFormat="1" ht="11.25" customHeight="1">
      <c r="A91" s="80" t="s">
        <v>60</v>
      </c>
      <c r="B91" s="15" t="s">
        <v>61</v>
      </c>
      <c r="C91" s="15"/>
      <c r="D91" s="15"/>
      <c r="E91" s="15">
        <v>540</v>
      </c>
      <c r="F91" s="15"/>
      <c r="G91" s="15">
        <v>900</v>
      </c>
      <c r="H91" s="15"/>
      <c r="I91" s="15">
        <f t="shared" si="0"/>
        <v>1440</v>
      </c>
      <c r="J91" s="15"/>
      <c r="K91" s="15"/>
      <c r="L91" s="15">
        <f>J91+K91</f>
        <v>0</v>
      </c>
      <c r="M91" s="16">
        <f t="shared" si="3"/>
        <v>1440</v>
      </c>
      <c r="N91" s="5"/>
    </row>
    <row r="92" spans="1:14" s="87" customFormat="1" ht="11.25" customHeight="1">
      <c r="A92" s="82"/>
      <c r="B92" s="18" t="s">
        <v>122</v>
      </c>
      <c r="C92" s="18"/>
      <c r="D92" s="18"/>
      <c r="E92" s="18"/>
      <c r="F92" s="18"/>
      <c r="G92" s="18"/>
      <c r="H92" s="18"/>
      <c r="I92" s="18">
        <f t="shared" si="0"/>
        <v>0</v>
      </c>
      <c r="J92" s="18"/>
      <c r="K92" s="18"/>
      <c r="L92" s="18">
        <f>J92+K92</f>
        <v>0</v>
      </c>
      <c r="M92" s="19">
        <f t="shared" si="3"/>
        <v>0</v>
      </c>
      <c r="N92" s="5"/>
    </row>
    <row r="93" spans="1:14" s="87" customFormat="1" ht="11.25" customHeight="1" thickBot="1">
      <c r="A93" s="89"/>
      <c r="B93" s="22" t="s">
        <v>61</v>
      </c>
      <c r="C93" s="22">
        <f>SUM(C91:C92)</f>
        <v>0</v>
      </c>
      <c r="D93" s="22">
        <f aca="true" t="shared" si="34" ref="D93:M93">SUM(D91:D92)</f>
        <v>0</v>
      </c>
      <c r="E93" s="22">
        <f t="shared" si="34"/>
        <v>540</v>
      </c>
      <c r="F93" s="22">
        <f t="shared" si="34"/>
        <v>0</v>
      </c>
      <c r="G93" s="22">
        <f t="shared" si="34"/>
        <v>900</v>
      </c>
      <c r="H93" s="22">
        <f t="shared" si="34"/>
        <v>0</v>
      </c>
      <c r="I93" s="22">
        <f t="shared" si="34"/>
        <v>1440</v>
      </c>
      <c r="J93" s="22">
        <f t="shared" si="34"/>
        <v>0</v>
      </c>
      <c r="K93" s="22">
        <f t="shared" si="34"/>
        <v>0</v>
      </c>
      <c r="L93" s="22">
        <f t="shared" si="34"/>
        <v>0</v>
      </c>
      <c r="M93" s="23">
        <f t="shared" si="34"/>
        <v>1440</v>
      </c>
      <c r="N93" s="5"/>
    </row>
    <row r="94" spans="1:14" s="87" customFormat="1" ht="11.25" customHeight="1">
      <c r="A94" s="84" t="s">
        <v>58</v>
      </c>
      <c r="B94" s="24" t="s">
        <v>59</v>
      </c>
      <c r="C94" s="24"/>
      <c r="D94" s="24"/>
      <c r="E94" s="24"/>
      <c r="F94" s="24"/>
      <c r="G94" s="24">
        <v>3450</v>
      </c>
      <c r="H94" s="24"/>
      <c r="I94" s="24">
        <f t="shared" si="0"/>
        <v>3450</v>
      </c>
      <c r="J94" s="24"/>
      <c r="K94" s="24">
        <v>3000</v>
      </c>
      <c r="L94" s="24">
        <f>J94+K94</f>
        <v>3000</v>
      </c>
      <c r="M94" s="25">
        <f t="shared" si="3"/>
        <v>6450</v>
      </c>
      <c r="N94" s="5"/>
    </row>
    <row r="95" spans="1:14" s="87" customFormat="1" ht="11.25" customHeight="1">
      <c r="A95" s="82"/>
      <c r="B95" s="18" t="s">
        <v>122</v>
      </c>
      <c r="C95" s="18"/>
      <c r="D95" s="18"/>
      <c r="E95" s="18"/>
      <c r="F95" s="18"/>
      <c r="G95" s="18"/>
      <c r="H95" s="18"/>
      <c r="I95" s="18">
        <f t="shared" si="0"/>
        <v>0</v>
      </c>
      <c r="J95" s="18"/>
      <c r="K95" s="18"/>
      <c r="L95" s="18">
        <f>J95+K95</f>
        <v>0</v>
      </c>
      <c r="M95" s="19">
        <f t="shared" si="3"/>
        <v>0</v>
      </c>
      <c r="N95" s="5"/>
    </row>
    <row r="96" spans="1:14" s="87" customFormat="1" ht="11.25" customHeight="1" thickBot="1">
      <c r="A96" s="89"/>
      <c r="B96" s="22" t="s">
        <v>130</v>
      </c>
      <c r="C96" s="22">
        <f>SUM(C94:C95)</f>
        <v>0</v>
      </c>
      <c r="D96" s="22">
        <f aca="true" t="shared" si="35" ref="D96:M96">SUM(D94:D95)</f>
        <v>0</v>
      </c>
      <c r="E96" s="22">
        <f t="shared" si="35"/>
        <v>0</v>
      </c>
      <c r="F96" s="22">
        <f t="shared" si="35"/>
        <v>0</v>
      </c>
      <c r="G96" s="22">
        <f t="shared" si="35"/>
        <v>3450</v>
      </c>
      <c r="H96" s="22">
        <f t="shared" si="35"/>
        <v>0</v>
      </c>
      <c r="I96" s="22">
        <f t="shared" si="35"/>
        <v>3450</v>
      </c>
      <c r="J96" s="22">
        <f t="shared" si="35"/>
        <v>0</v>
      </c>
      <c r="K96" s="22">
        <f t="shared" si="35"/>
        <v>3000</v>
      </c>
      <c r="L96" s="22">
        <f t="shared" si="35"/>
        <v>3000</v>
      </c>
      <c r="M96" s="23">
        <f t="shared" si="35"/>
        <v>6450</v>
      </c>
      <c r="N96" s="5"/>
    </row>
    <row r="97" spans="1:14" s="108" customFormat="1" ht="11.25" customHeight="1">
      <c r="A97" s="107" t="s">
        <v>62</v>
      </c>
      <c r="B97" s="52" t="s">
        <v>63</v>
      </c>
      <c r="C97" s="52">
        <f>C78+C79+C85+C91+C94+C82</f>
        <v>1620</v>
      </c>
      <c r="D97" s="52">
        <f>D78+D79+D85+D91+D94+D82</f>
        <v>556</v>
      </c>
      <c r="E97" s="52">
        <f>E78+E79+E85+E91+E94+E82</f>
        <v>28965</v>
      </c>
      <c r="F97" s="52">
        <f>F78+F79+F85+F91+F94+F82</f>
        <v>0</v>
      </c>
      <c r="G97" s="52">
        <f>G78+G79+G85+G91+G94+G82</f>
        <v>4620</v>
      </c>
      <c r="H97" s="52">
        <f>H78+H79+H85+H91+H94+H82</f>
        <v>0</v>
      </c>
      <c r="I97" s="52">
        <f>I78+I79+I85+I91+I94+I82</f>
        <v>35761</v>
      </c>
      <c r="J97" s="52">
        <f>J78+J79+J85+J91+J94+J82</f>
        <v>13333</v>
      </c>
      <c r="K97" s="52">
        <f>K78+K79+K85+K91+K94+K82</f>
        <v>12930</v>
      </c>
      <c r="L97" s="52">
        <f>L78+L79+L85+L91+L94+L82</f>
        <v>26263</v>
      </c>
      <c r="M97" s="53">
        <f>M78+M79+M85+M91+M94+M82</f>
        <v>62024</v>
      </c>
      <c r="N97" s="5"/>
    </row>
    <row r="98" spans="1:14" s="108" customFormat="1" ht="11.25" customHeight="1">
      <c r="A98" s="77"/>
      <c r="B98" s="51" t="s">
        <v>122</v>
      </c>
      <c r="C98" s="51">
        <f>C80+C95+C86+C92+C83</f>
        <v>-295</v>
      </c>
      <c r="D98" s="51">
        <f>D80+D95+D86+D92+D83</f>
        <v>-75</v>
      </c>
      <c r="E98" s="51">
        <f>E80+E95+E86+E92+E83</f>
        <v>-426</v>
      </c>
      <c r="F98" s="51">
        <f>F80+F95+F86+F92+F83</f>
        <v>0</v>
      </c>
      <c r="G98" s="51">
        <f>G80+G95+G86+G92+G83</f>
        <v>0</v>
      </c>
      <c r="H98" s="51">
        <f>H80+H95+H86+H92+H83</f>
        <v>0</v>
      </c>
      <c r="I98" s="51">
        <f>I80+I95+I86+I92+I83</f>
        <v>-796</v>
      </c>
      <c r="J98" s="51">
        <f>J80+J95+J86+J92+J83</f>
        <v>0</v>
      </c>
      <c r="K98" s="51">
        <f>K80+K95+K86+K92+K83</f>
        <v>0</v>
      </c>
      <c r="L98" s="51">
        <f>L80+L95+L86+L92+L83</f>
        <v>0</v>
      </c>
      <c r="M98" s="51">
        <f>M80+M95+M86+M92+M83</f>
        <v>-796</v>
      </c>
      <c r="N98" s="5"/>
    </row>
    <row r="99" spans="1:14" s="108" customFormat="1" ht="11.25" customHeight="1" thickBot="1">
      <c r="A99" s="109"/>
      <c r="B99" s="68" t="s">
        <v>168</v>
      </c>
      <c r="C99" s="68">
        <f>SUM(C97:C98)</f>
        <v>1325</v>
      </c>
      <c r="D99" s="68">
        <f aca="true" t="shared" si="36" ref="D99:M99">SUM(D97:D98)</f>
        <v>481</v>
      </c>
      <c r="E99" s="68">
        <f t="shared" si="36"/>
        <v>28539</v>
      </c>
      <c r="F99" s="68">
        <f t="shared" si="36"/>
        <v>0</v>
      </c>
      <c r="G99" s="68">
        <f t="shared" si="36"/>
        <v>4620</v>
      </c>
      <c r="H99" s="68">
        <f t="shared" si="36"/>
        <v>0</v>
      </c>
      <c r="I99" s="68">
        <f t="shared" si="36"/>
        <v>34965</v>
      </c>
      <c r="J99" s="68">
        <f t="shared" si="36"/>
        <v>13333</v>
      </c>
      <c r="K99" s="68">
        <f t="shared" si="36"/>
        <v>12930</v>
      </c>
      <c r="L99" s="68">
        <f t="shared" si="36"/>
        <v>26263</v>
      </c>
      <c r="M99" s="69">
        <f t="shared" si="36"/>
        <v>61228</v>
      </c>
      <c r="N99" s="5"/>
    </row>
    <row r="100" spans="1:14" s="108" customFormat="1" ht="11.25" customHeight="1">
      <c r="A100" s="80" t="s">
        <v>118</v>
      </c>
      <c r="B100" s="15" t="s">
        <v>138</v>
      </c>
      <c r="C100" s="15">
        <v>5800</v>
      </c>
      <c r="D100" s="15">
        <v>1873</v>
      </c>
      <c r="E100" s="15">
        <v>1346</v>
      </c>
      <c r="F100" s="15"/>
      <c r="G100" s="15"/>
      <c r="H100" s="15"/>
      <c r="I100" s="15">
        <f>SUM(C100:H100)</f>
        <v>9019</v>
      </c>
      <c r="J100" s="15"/>
      <c r="K100" s="15"/>
      <c r="L100" s="15"/>
      <c r="M100" s="16">
        <f>I100+L100</f>
        <v>9019</v>
      </c>
      <c r="N100" s="5"/>
    </row>
    <row r="101" spans="1:14" s="108" customFormat="1" ht="11.25" customHeight="1">
      <c r="A101" s="82"/>
      <c r="B101" s="18" t="s">
        <v>122</v>
      </c>
      <c r="C101" s="18"/>
      <c r="D101" s="18"/>
      <c r="E101" s="18"/>
      <c r="F101" s="18"/>
      <c r="G101" s="18"/>
      <c r="H101" s="18"/>
      <c r="I101" s="18">
        <f>SUM(C101:H101)</f>
        <v>0</v>
      </c>
      <c r="J101" s="18"/>
      <c r="K101" s="18"/>
      <c r="L101" s="18"/>
      <c r="M101" s="19">
        <f>I101+L101</f>
        <v>0</v>
      </c>
      <c r="N101" s="5"/>
    </row>
    <row r="102" spans="1:14" s="108" customFormat="1" ht="11.25" customHeight="1" thickBot="1">
      <c r="A102" s="89"/>
      <c r="B102" s="22" t="s">
        <v>136</v>
      </c>
      <c r="C102" s="22">
        <f>SUM(C100:C101)</f>
        <v>5800</v>
      </c>
      <c r="D102" s="22">
        <f>SUM(D100:D101)</f>
        <v>1873</v>
      </c>
      <c r="E102" s="22">
        <f>SUM(E100:E101)</f>
        <v>1346</v>
      </c>
      <c r="F102" s="22">
        <f aca="true" t="shared" si="37" ref="F102:M102">SUM(F100:F101)</f>
        <v>0</v>
      </c>
      <c r="G102" s="22">
        <f t="shared" si="37"/>
        <v>0</v>
      </c>
      <c r="H102" s="22">
        <f t="shared" si="37"/>
        <v>0</v>
      </c>
      <c r="I102" s="22">
        <f t="shared" si="37"/>
        <v>9019</v>
      </c>
      <c r="J102" s="22">
        <f t="shared" si="37"/>
        <v>0</v>
      </c>
      <c r="K102" s="22">
        <f t="shared" si="37"/>
        <v>0</v>
      </c>
      <c r="L102" s="22">
        <f t="shared" si="37"/>
        <v>0</v>
      </c>
      <c r="M102" s="23">
        <f t="shared" si="37"/>
        <v>9019</v>
      </c>
      <c r="N102" s="5"/>
    </row>
    <row r="103" spans="1:14" s="87" customFormat="1" ht="11.25" customHeight="1" thickBot="1">
      <c r="A103" s="116" t="s">
        <v>64</v>
      </c>
      <c r="B103" s="48" t="s">
        <v>65</v>
      </c>
      <c r="C103" s="48">
        <v>1243</v>
      </c>
      <c r="D103" s="48">
        <v>402</v>
      </c>
      <c r="E103" s="48">
        <v>713</v>
      </c>
      <c r="F103" s="48"/>
      <c r="G103" s="48"/>
      <c r="H103" s="48"/>
      <c r="I103" s="48">
        <f>SUM(C103:H103)</f>
        <v>2358</v>
      </c>
      <c r="J103" s="48"/>
      <c r="K103" s="48"/>
      <c r="L103" s="48"/>
      <c r="M103" s="49">
        <f>I103+L103</f>
        <v>2358</v>
      </c>
      <c r="N103" s="6"/>
    </row>
    <row r="104" spans="1:14" s="87" customFormat="1" ht="11.25" customHeight="1">
      <c r="A104" s="110">
        <v>16</v>
      </c>
      <c r="B104" s="71" t="s">
        <v>139</v>
      </c>
      <c r="C104" s="71">
        <f aca="true" t="shared" si="38" ref="C104:M104">C100+C103</f>
        <v>7043</v>
      </c>
      <c r="D104" s="71">
        <f t="shared" si="38"/>
        <v>2275</v>
      </c>
      <c r="E104" s="71">
        <f t="shared" si="38"/>
        <v>2059</v>
      </c>
      <c r="F104" s="71">
        <f t="shared" si="38"/>
        <v>0</v>
      </c>
      <c r="G104" s="71">
        <f t="shared" si="38"/>
        <v>0</v>
      </c>
      <c r="H104" s="71">
        <f t="shared" si="38"/>
        <v>0</v>
      </c>
      <c r="I104" s="71">
        <f t="shared" si="38"/>
        <v>11377</v>
      </c>
      <c r="J104" s="71">
        <f t="shared" si="38"/>
        <v>0</v>
      </c>
      <c r="K104" s="71">
        <f t="shared" si="38"/>
        <v>0</v>
      </c>
      <c r="L104" s="71">
        <f t="shared" si="38"/>
        <v>0</v>
      </c>
      <c r="M104" s="72">
        <f t="shared" si="38"/>
        <v>11377</v>
      </c>
      <c r="N104" s="6"/>
    </row>
    <row r="105" spans="1:14" s="87" customFormat="1" ht="11.25" customHeight="1">
      <c r="A105" s="82"/>
      <c r="B105" s="51" t="s">
        <v>122</v>
      </c>
      <c r="C105" s="51">
        <f>C101</f>
        <v>0</v>
      </c>
      <c r="D105" s="51">
        <f aca="true" t="shared" si="39" ref="D105:M105">D101</f>
        <v>0</v>
      </c>
      <c r="E105" s="51">
        <f t="shared" si="39"/>
        <v>0</v>
      </c>
      <c r="F105" s="51">
        <f t="shared" si="39"/>
        <v>0</v>
      </c>
      <c r="G105" s="51">
        <f t="shared" si="39"/>
        <v>0</v>
      </c>
      <c r="H105" s="51">
        <f t="shared" si="39"/>
        <v>0</v>
      </c>
      <c r="I105" s="51">
        <f t="shared" si="39"/>
        <v>0</v>
      </c>
      <c r="J105" s="51">
        <f t="shared" si="39"/>
        <v>0</v>
      </c>
      <c r="K105" s="51">
        <f t="shared" si="39"/>
        <v>0</v>
      </c>
      <c r="L105" s="51">
        <f t="shared" si="39"/>
        <v>0</v>
      </c>
      <c r="M105" s="54">
        <f t="shared" si="39"/>
        <v>0</v>
      </c>
      <c r="N105" s="6"/>
    </row>
    <row r="106" spans="1:14" s="87" customFormat="1" ht="11.25" customHeight="1" thickBot="1">
      <c r="A106" s="89"/>
      <c r="B106" s="68" t="s">
        <v>136</v>
      </c>
      <c r="C106" s="68">
        <f>SUM(C104:C105)</f>
        <v>7043</v>
      </c>
      <c r="D106" s="68">
        <f aca="true" t="shared" si="40" ref="D106:M106">SUM(D104:D105)</f>
        <v>2275</v>
      </c>
      <c r="E106" s="68">
        <f t="shared" si="40"/>
        <v>2059</v>
      </c>
      <c r="F106" s="68">
        <f t="shared" si="40"/>
        <v>0</v>
      </c>
      <c r="G106" s="68">
        <f t="shared" si="40"/>
        <v>0</v>
      </c>
      <c r="H106" s="68">
        <f t="shared" si="40"/>
        <v>0</v>
      </c>
      <c r="I106" s="68">
        <f t="shared" si="40"/>
        <v>11377</v>
      </c>
      <c r="J106" s="68">
        <f t="shared" si="40"/>
        <v>0</v>
      </c>
      <c r="K106" s="68">
        <f t="shared" si="40"/>
        <v>0</v>
      </c>
      <c r="L106" s="68">
        <f t="shared" si="40"/>
        <v>0</v>
      </c>
      <c r="M106" s="69">
        <f t="shared" si="40"/>
        <v>11377</v>
      </c>
      <c r="N106" s="6"/>
    </row>
    <row r="107" spans="1:14" s="87" customFormat="1" ht="11.25" customHeight="1">
      <c r="A107" s="84" t="s">
        <v>140</v>
      </c>
      <c r="B107" s="24" t="s">
        <v>141</v>
      </c>
      <c r="C107" s="24"/>
      <c r="D107" s="24"/>
      <c r="E107" s="24">
        <v>350</v>
      </c>
      <c r="F107" s="24"/>
      <c r="G107" s="24">
        <v>290</v>
      </c>
      <c r="H107" s="24">
        <v>116</v>
      </c>
      <c r="I107" s="24">
        <f>SUM(C107:H107)</f>
        <v>756</v>
      </c>
      <c r="J107" s="24"/>
      <c r="K107" s="24"/>
      <c r="L107" s="24"/>
      <c r="M107" s="25">
        <f>I107+L107</f>
        <v>756</v>
      </c>
      <c r="N107" s="6"/>
    </row>
    <row r="108" spans="1:14" s="87" customFormat="1" ht="11.25" customHeight="1">
      <c r="A108" s="82"/>
      <c r="B108" s="18" t="s">
        <v>122</v>
      </c>
      <c r="C108" s="18"/>
      <c r="D108" s="18"/>
      <c r="E108" s="18"/>
      <c r="F108" s="18"/>
      <c r="G108" s="18"/>
      <c r="H108" s="18"/>
      <c r="I108" s="18">
        <f>SUM(C108:H108)</f>
        <v>0</v>
      </c>
      <c r="J108" s="18"/>
      <c r="K108" s="18"/>
      <c r="L108" s="18">
        <f>J108+K108</f>
        <v>0</v>
      </c>
      <c r="M108" s="19">
        <f>I108+L108</f>
        <v>0</v>
      </c>
      <c r="N108" s="6"/>
    </row>
    <row r="109" spans="1:14" s="87" customFormat="1" ht="11.25" customHeight="1" thickBot="1">
      <c r="A109" s="83"/>
      <c r="B109" s="20" t="s">
        <v>131</v>
      </c>
      <c r="C109" s="20">
        <f>SUM(C107:C108)</f>
        <v>0</v>
      </c>
      <c r="D109" s="20">
        <f aca="true" t="shared" si="41" ref="D109:M109">SUM(D107:D108)</f>
        <v>0</v>
      </c>
      <c r="E109" s="20">
        <f t="shared" si="41"/>
        <v>350</v>
      </c>
      <c r="F109" s="20">
        <f t="shared" si="41"/>
        <v>0</v>
      </c>
      <c r="G109" s="20">
        <f t="shared" si="41"/>
        <v>290</v>
      </c>
      <c r="H109" s="20">
        <f t="shared" si="41"/>
        <v>116</v>
      </c>
      <c r="I109" s="20">
        <f t="shared" si="41"/>
        <v>756</v>
      </c>
      <c r="J109" s="20">
        <f t="shared" si="41"/>
        <v>0</v>
      </c>
      <c r="K109" s="20">
        <f t="shared" si="41"/>
        <v>0</v>
      </c>
      <c r="L109" s="20">
        <f t="shared" si="41"/>
        <v>0</v>
      </c>
      <c r="M109" s="21">
        <f t="shared" si="41"/>
        <v>756</v>
      </c>
      <c r="N109" s="6"/>
    </row>
    <row r="110" spans="1:14" s="87" customFormat="1" ht="11.25" customHeight="1">
      <c r="A110" s="80" t="s">
        <v>67</v>
      </c>
      <c r="B110" s="15" t="s">
        <v>68</v>
      </c>
      <c r="C110" s="15"/>
      <c r="D110" s="15"/>
      <c r="E110" s="15">
        <v>640</v>
      </c>
      <c r="F110" s="15"/>
      <c r="G110" s="15"/>
      <c r="H110" s="15">
        <v>196</v>
      </c>
      <c r="I110" s="15">
        <f>SUM(C110:H110)</f>
        <v>836</v>
      </c>
      <c r="J110" s="15"/>
      <c r="K110" s="15"/>
      <c r="L110" s="15">
        <f>J110+K110</f>
        <v>0</v>
      </c>
      <c r="M110" s="16">
        <f>I110+L110</f>
        <v>836</v>
      </c>
      <c r="N110" s="6"/>
    </row>
    <row r="111" spans="1:14" s="87" customFormat="1" ht="11.25" customHeight="1">
      <c r="A111" s="82"/>
      <c r="B111" s="18" t="s">
        <v>122</v>
      </c>
      <c r="C111" s="18"/>
      <c r="D111" s="18"/>
      <c r="E111" s="18"/>
      <c r="F111" s="18"/>
      <c r="G111" s="18"/>
      <c r="H111" s="18"/>
      <c r="I111" s="18">
        <f>SUM(C111:H111)</f>
        <v>0</v>
      </c>
      <c r="J111" s="18"/>
      <c r="K111" s="18"/>
      <c r="L111" s="18">
        <f>J111+K111</f>
        <v>0</v>
      </c>
      <c r="M111" s="19">
        <f>I111+L111</f>
        <v>0</v>
      </c>
      <c r="N111" s="6"/>
    </row>
    <row r="112" spans="1:14" s="87" customFormat="1" ht="11.25" customHeight="1" thickBot="1">
      <c r="A112" s="89"/>
      <c r="B112" s="22" t="s">
        <v>131</v>
      </c>
      <c r="C112" s="22">
        <f>SUM(C110:C111)</f>
        <v>0</v>
      </c>
      <c r="D112" s="22">
        <f aca="true" t="shared" si="42" ref="D112:M112">SUM(D110:D111)</f>
        <v>0</v>
      </c>
      <c r="E112" s="22">
        <f t="shared" si="42"/>
        <v>640</v>
      </c>
      <c r="F112" s="22">
        <f t="shared" si="42"/>
        <v>0</v>
      </c>
      <c r="G112" s="22">
        <f t="shared" si="42"/>
        <v>0</v>
      </c>
      <c r="H112" s="22">
        <f t="shared" si="42"/>
        <v>196</v>
      </c>
      <c r="I112" s="22">
        <f t="shared" si="42"/>
        <v>836</v>
      </c>
      <c r="J112" s="22">
        <f t="shared" si="42"/>
        <v>0</v>
      </c>
      <c r="K112" s="22">
        <f t="shared" si="42"/>
        <v>0</v>
      </c>
      <c r="L112" s="22">
        <f t="shared" si="42"/>
        <v>0</v>
      </c>
      <c r="M112" s="23">
        <f t="shared" si="42"/>
        <v>836</v>
      </c>
      <c r="N112" s="6"/>
    </row>
    <row r="113" spans="1:14" s="108" customFormat="1" ht="11.25" customHeight="1">
      <c r="A113" s="107" t="s">
        <v>69</v>
      </c>
      <c r="B113" s="52" t="s">
        <v>70</v>
      </c>
      <c r="C113" s="52">
        <f>C107+C110</f>
        <v>0</v>
      </c>
      <c r="D113" s="52">
        <f aca="true" t="shared" si="43" ref="D113:M113">D107+D110</f>
        <v>0</v>
      </c>
      <c r="E113" s="52">
        <f t="shared" si="43"/>
        <v>990</v>
      </c>
      <c r="F113" s="52">
        <f t="shared" si="43"/>
        <v>0</v>
      </c>
      <c r="G113" s="52">
        <f t="shared" si="43"/>
        <v>290</v>
      </c>
      <c r="H113" s="52">
        <f t="shared" si="43"/>
        <v>312</v>
      </c>
      <c r="I113" s="52">
        <f>I107+I110</f>
        <v>1592</v>
      </c>
      <c r="J113" s="52">
        <f t="shared" si="43"/>
        <v>0</v>
      </c>
      <c r="K113" s="52">
        <f t="shared" si="43"/>
        <v>0</v>
      </c>
      <c r="L113" s="52">
        <f t="shared" si="43"/>
        <v>0</v>
      </c>
      <c r="M113" s="53">
        <f t="shared" si="43"/>
        <v>1592</v>
      </c>
      <c r="N113" s="6"/>
    </row>
    <row r="114" spans="1:14" s="108" customFormat="1" ht="11.25" customHeight="1">
      <c r="A114" s="77"/>
      <c r="B114" s="51" t="s">
        <v>122</v>
      </c>
      <c r="C114" s="51">
        <f>C108+C111</f>
        <v>0</v>
      </c>
      <c r="D114" s="51">
        <f aca="true" t="shared" si="44" ref="D114:M114">D108+D111</f>
        <v>0</v>
      </c>
      <c r="E114" s="51">
        <f t="shared" si="44"/>
        <v>0</v>
      </c>
      <c r="F114" s="51">
        <f t="shared" si="44"/>
        <v>0</v>
      </c>
      <c r="G114" s="51">
        <f t="shared" si="44"/>
        <v>0</v>
      </c>
      <c r="H114" s="51">
        <f t="shared" si="44"/>
        <v>0</v>
      </c>
      <c r="I114" s="51">
        <f t="shared" si="44"/>
        <v>0</v>
      </c>
      <c r="J114" s="51">
        <f t="shared" si="44"/>
        <v>0</v>
      </c>
      <c r="K114" s="51">
        <f t="shared" si="44"/>
        <v>0</v>
      </c>
      <c r="L114" s="51">
        <f t="shared" si="44"/>
        <v>0</v>
      </c>
      <c r="M114" s="54">
        <f t="shared" si="44"/>
        <v>0</v>
      </c>
      <c r="N114" s="6"/>
    </row>
    <row r="115" spans="1:14" s="108" customFormat="1" ht="11.25" customHeight="1" thickBot="1">
      <c r="A115" s="111"/>
      <c r="B115" s="55" t="s">
        <v>131</v>
      </c>
      <c r="C115" s="55">
        <f>SUM(C113:C114)</f>
        <v>0</v>
      </c>
      <c r="D115" s="55">
        <f aca="true" t="shared" si="45" ref="D115:M115">SUM(D113:D114)</f>
        <v>0</v>
      </c>
      <c r="E115" s="55">
        <f t="shared" si="45"/>
        <v>990</v>
      </c>
      <c r="F115" s="55">
        <f t="shared" si="45"/>
        <v>0</v>
      </c>
      <c r="G115" s="55">
        <f t="shared" si="45"/>
        <v>290</v>
      </c>
      <c r="H115" s="55">
        <f t="shared" si="45"/>
        <v>312</v>
      </c>
      <c r="I115" s="55">
        <f t="shared" si="45"/>
        <v>1592</v>
      </c>
      <c r="J115" s="55">
        <f t="shared" si="45"/>
        <v>0</v>
      </c>
      <c r="K115" s="55">
        <f t="shared" si="45"/>
        <v>0</v>
      </c>
      <c r="L115" s="55">
        <f t="shared" si="45"/>
        <v>0</v>
      </c>
      <c r="M115" s="56">
        <f t="shared" si="45"/>
        <v>1592</v>
      </c>
      <c r="N115" s="6"/>
    </row>
    <row r="116" spans="1:14" s="113" customFormat="1" ht="12.75">
      <c r="A116" s="112">
        <v>1</v>
      </c>
      <c r="B116" s="58" t="s">
        <v>71</v>
      </c>
      <c r="C116" s="58">
        <f>C7+C42+C66+C75+C97+C113+C104+C10+C11</f>
        <v>91381</v>
      </c>
      <c r="D116" s="58">
        <f>D7+D42+D66+D75+D97+D113+D104+D10+D11</f>
        <v>28526</v>
      </c>
      <c r="E116" s="58">
        <f>E7+E42+E66+E75+E97+E113+E104+E10+E11</f>
        <v>94828</v>
      </c>
      <c r="F116" s="58">
        <f>F7+F42+F66+F75+F97+F113+F104+F10+F11</f>
        <v>23429</v>
      </c>
      <c r="G116" s="58">
        <f>G7+G42+G66+G75+G97+G113+G104+G10+G11</f>
        <v>5010</v>
      </c>
      <c r="H116" s="58">
        <f>H7+H42+H66+H75+H97+H113+H104+H10+H11</f>
        <v>2705</v>
      </c>
      <c r="I116" s="58">
        <f>I7+I42+I66+I75+I97+I113+I104+I10+I11</f>
        <v>245879</v>
      </c>
      <c r="J116" s="58">
        <f>J7+J42+J66+J75+J97+J113+J104+J10+J11</f>
        <v>25333</v>
      </c>
      <c r="K116" s="58">
        <f>K7+K42+K66+K75+K97+K113+K104+K10+K11</f>
        <v>23798</v>
      </c>
      <c r="L116" s="58">
        <f>L7+L42+L66+L75+L97+L113+L104+L10+L11</f>
        <v>49131</v>
      </c>
      <c r="M116" s="58">
        <f>M7+M42+M66+M75+M97+M113+M104+M10+M11</f>
        <v>295010</v>
      </c>
      <c r="N116" s="9"/>
    </row>
    <row r="117" spans="1:14" s="113" customFormat="1" ht="12.75">
      <c r="A117" s="114"/>
      <c r="B117" s="57" t="s">
        <v>122</v>
      </c>
      <c r="C117" s="57">
        <f>C8+C67+C76+C98+C105+C114+C12+C43</f>
        <v>-2017</v>
      </c>
      <c r="D117" s="57">
        <f>D8+D67+D76+D98+D105+D114+D12+D43</f>
        <v>-460</v>
      </c>
      <c r="E117" s="57">
        <f>E8+E67+E76+E98+E105+E114+E12+E43</f>
        <v>-1792</v>
      </c>
      <c r="F117" s="57">
        <f>F8+F67+F76+F98+F105+F114+F12+F43</f>
        <v>3163</v>
      </c>
      <c r="G117" s="57">
        <f>G8+G67+G76+G98+G105+G114+G12+G43</f>
        <v>0</v>
      </c>
      <c r="H117" s="57">
        <f>H8+H67+H76+H98+H105+H114+H12+H43</f>
        <v>0</v>
      </c>
      <c r="I117" s="57">
        <f>I8+I67+I76+I98+I105+I114+I12+I43</f>
        <v>-1106</v>
      </c>
      <c r="J117" s="57">
        <f>J8+J67+J76+J98+J105+J114+J12+J43</f>
        <v>0</v>
      </c>
      <c r="K117" s="57">
        <f>K8+K67+K76+K98+K105+K114+K12+K43</f>
        <v>-7673</v>
      </c>
      <c r="L117" s="57">
        <f>L8+L67+L76+L98+L105+L114+L12+L43</f>
        <v>-7673</v>
      </c>
      <c r="M117" s="57">
        <f>M8+M67+M76+M98+M105+M114+M12+M43</f>
        <v>-8779</v>
      </c>
      <c r="N117" s="9"/>
    </row>
    <row r="118" spans="1:14" s="113" customFormat="1" ht="13.5" thickBot="1">
      <c r="A118" s="115"/>
      <c r="B118" s="59" t="s">
        <v>132</v>
      </c>
      <c r="C118" s="59">
        <f>SUM(C116:C117)</f>
        <v>89364</v>
      </c>
      <c r="D118" s="59">
        <f aca="true" t="shared" si="46" ref="D118:M118">SUM(D116:D117)</f>
        <v>28066</v>
      </c>
      <c r="E118" s="59">
        <f t="shared" si="46"/>
        <v>93036</v>
      </c>
      <c r="F118" s="59">
        <f t="shared" si="46"/>
        <v>26592</v>
      </c>
      <c r="G118" s="59">
        <f t="shared" si="46"/>
        <v>5010</v>
      </c>
      <c r="H118" s="59">
        <f t="shared" si="46"/>
        <v>2705</v>
      </c>
      <c r="I118" s="59">
        <f t="shared" si="46"/>
        <v>244773</v>
      </c>
      <c r="J118" s="59">
        <f t="shared" si="46"/>
        <v>25333</v>
      </c>
      <c r="K118" s="59">
        <f t="shared" si="46"/>
        <v>16125</v>
      </c>
      <c r="L118" s="59">
        <f t="shared" si="46"/>
        <v>41458</v>
      </c>
      <c r="M118" s="60">
        <f t="shared" si="46"/>
        <v>286231</v>
      </c>
      <c r="N118" s="9"/>
    </row>
    <row r="119" spans="1:14" s="87" customFormat="1" ht="10.5" customHeight="1">
      <c r="A119" s="80" t="s">
        <v>72</v>
      </c>
      <c r="B119" s="15" t="s">
        <v>73</v>
      </c>
      <c r="C119" s="15">
        <v>26376</v>
      </c>
      <c r="D119" s="15">
        <v>8388</v>
      </c>
      <c r="E119" s="15">
        <v>2049</v>
      </c>
      <c r="F119" s="15"/>
      <c r="G119" s="15"/>
      <c r="H119" s="15"/>
      <c r="I119" s="15">
        <f>SUM(C119:H119)</f>
        <v>36813</v>
      </c>
      <c r="J119" s="15"/>
      <c r="K119" s="15">
        <v>122</v>
      </c>
      <c r="L119" s="73">
        <f>J119+K119</f>
        <v>122</v>
      </c>
      <c r="M119" s="16">
        <f>I119+L119</f>
        <v>36935</v>
      </c>
      <c r="N119" s="6"/>
    </row>
    <row r="120" spans="1:14" s="87" customFormat="1" ht="10.5" customHeight="1">
      <c r="A120" s="84"/>
      <c r="B120" s="24" t="s">
        <v>122</v>
      </c>
      <c r="C120" s="24">
        <v>-376</v>
      </c>
      <c r="D120" s="24">
        <v>16</v>
      </c>
      <c r="E120" s="24"/>
      <c r="F120" s="24"/>
      <c r="G120" s="24"/>
      <c r="H120" s="24"/>
      <c r="I120" s="24">
        <f>SUM(C120:H120)</f>
        <v>-360</v>
      </c>
      <c r="J120" s="24"/>
      <c r="K120" s="24">
        <v>175</v>
      </c>
      <c r="L120" s="18">
        <f>J120+K120</f>
        <v>175</v>
      </c>
      <c r="M120" s="25">
        <f>I120+L120</f>
        <v>-185</v>
      </c>
      <c r="N120" s="6"/>
    </row>
    <row r="121" spans="1:14" s="87" customFormat="1" ht="10.5" customHeight="1" thickBot="1">
      <c r="A121" s="116"/>
      <c r="B121" s="48" t="s">
        <v>136</v>
      </c>
      <c r="C121" s="48">
        <f>SUM(C119:C120)</f>
        <v>26000</v>
      </c>
      <c r="D121" s="48">
        <f>SUM(D119:D120)</f>
        <v>8404</v>
      </c>
      <c r="E121" s="48">
        <f>SUM(E119:E120)</f>
        <v>2049</v>
      </c>
      <c r="F121" s="48">
        <f aca="true" t="shared" si="47" ref="F121:M121">SUM(F119:F120)</f>
        <v>0</v>
      </c>
      <c r="G121" s="48">
        <f t="shared" si="47"/>
        <v>0</v>
      </c>
      <c r="H121" s="48">
        <f t="shared" si="47"/>
        <v>0</v>
      </c>
      <c r="I121" s="48">
        <f t="shared" si="47"/>
        <v>36453</v>
      </c>
      <c r="J121" s="48">
        <f t="shared" si="47"/>
        <v>0</v>
      </c>
      <c r="K121" s="48">
        <f t="shared" si="47"/>
        <v>297</v>
      </c>
      <c r="L121" s="48">
        <f t="shared" si="47"/>
        <v>297</v>
      </c>
      <c r="M121" s="49">
        <f t="shared" si="47"/>
        <v>36750</v>
      </c>
      <c r="N121" s="6"/>
    </row>
    <row r="122" spans="1:14" s="87" customFormat="1" ht="10.5" customHeight="1">
      <c r="A122" s="80" t="s">
        <v>74</v>
      </c>
      <c r="B122" s="15" t="s">
        <v>142</v>
      </c>
      <c r="C122" s="15"/>
      <c r="D122" s="15"/>
      <c r="E122" s="15">
        <v>456</v>
      </c>
      <c r="F122" s="15"/>
      <c r="G122" s="15"/>
      <c r="H122" s="15"/>
      <c r="I122" s="15">
        <f>SUM(C122:H122)</f>
        <v>456</v>
      </c>
      <c r="J122" s="15"/>
      <c r="K122" s="15"/>
      <c r="L122" s="15">
        <f>J122+K122</f>
        <v>0</v>
      </c>
      <c r="M122" s="16">
        <f>I122+L122</f>
        <v>456</v>
      </c>
      <c r="N122" s="6"/>
    </row>
    <row r="123" spans="1:14" s="87" customFormat="1" ht="10.5" customHeight="1">
      <c r="A123" s="84"/>
      <c r="B123" s="24" t="s">
        <v>179</v>
      </c>
      <c r="C123" s="24"/>
      <c r="D123" s="24"/>
      <c r="E123" s="24">
        <v>-120</v>
      </c>
      <c r="F123" s="24"/>
      <c r="G123" s="24"/>
      <c r="H123" s="24"/>
      <c r="I123" s="24">
        <f>SUM(C123:H123)</f>
        <v>-120</v>
      </c>
      <c r="J123" s="24"/>
      <c r="K123" s="24"/>
      <c r="L123" s="24">
        <f>J123+K123</f>
        <v>0</v>
      </c>
      <c r="M123" s="25">
        <f>I123+L123</f>
        <v>-120</v>
      </c>
      <c r="N123" s="6"/>
    </row>
    <row r="124" spans="1:14" s="87" customFormat="1" ht="10.5" customHeight="1" thickBot="1">
      <c r="A124" s="116"/>
      <c r="B124" s="48" t="s">
        <v>180</v>
      </c>
      <c r="C124" s="48">
        <f>SUM(C122:C123)</f>
        <v>0</v>
      </c>
      <c r="D124" s="48">
        <f aca="true" t="shared" si="48" ref="D124:M124">SUM(D122:D123)</f>
        <v>0</v>
      </c>
      <c r="E124" s="48">
        <f t="shared" si="48"/>
        <v>336</v>
      </c>
      <c r="F124" s="48">
        <f t="shared" si="48"/>
        <v>0</v>
      </c>
      <c r="G124" s="48">
        <f t="shared" si="48"/>
        <v>0</v>
      </c>
      <c r="H124" s="48">
        <f t="shared" si="48"/>
        <v>0</v>
      </c>
      <c r="I124" s="48">
        <f t="shared" si="48"/>
        <v>336</v>
      </c>
      <c r="J124" s="48">
        <f t="shared" si="48"/>
        <v>0</v>
      </c>
      <c r="K124" s="48">
        <f t="shared" si="48"/>
        <v>0</v>
      </c>
      <c r="L124" s="48">
        <f t="shared" si="48"/>
        <v>0</v>
      </c>
      <c r="M124" s="49">
        <f t="shared" si="48"/>
        <v>336</v>
      </c>
      <c r="N124" s="6"/>
    </row>
    <row r="125" spans="1:14" s="87" customFormat="1" ht="10.5" customHeight="1">
      <c r="A125" s="84" t="s">
        <v>75</v>
      </c>
      <c r="B125" s="24" t="s">
        <v>76</v>
      </c>
      <c r="C125" s="24"/>
      <c r="D125" s="24"/>
      <c r="E125" s="24">
        <v>506</v>
      </c>
      <c r="F125" s="24"/>
      <c r="G125" s="24"/>
      <c r="H125" s="24"/>
      <c r="I125" s="24">
        <f>SUM(C125:H125)</f>
        <v>506</v>
      </c>
      <c r="J125" s="24"/>
      <c r="K125" s="24"/>
      <c r="L125" s="24">
        <f>J125+K125</f>
        <v>0</v>
      </c>
      <c r="M125" s="25">
        <f>I125+L125</f>
        <v>506</v>
      </c>
      <c r="N125" s="6"/>
    </row>
    <row r="126" spans="1:14" s="87" customFormat="1" ht="10.5" customHeight="1" thickBot="1">
      <c r="A126" s="89" t="s">
        <v>78</v>
      </c>
      <c r="B126" s="22" t="s">
        <v>77</v>
      </c>
      <c r="C126" s="22"/>
      <c r="D126" s="22"/>
      <c r="E126" s="22">
        <v>5316</v>
      </c>
      <c r="F126" s="22"/>
      <c r="G126" s="22"/>
      <c r="H126" s="22"/>
      <c r="I126" s="22">
        <f>SUM(C126:H126)</f>
        <v>5316</v>
      </c>
      <c r="J126" s="22"/>
      <c r="K126" s="22">
        <v>72</v>
      </c>
      <c r="L126" s="48">
        <f>J126+K126</f>
        <v>72</v>
      </c>
      <c r="M126" s="49">
        <f>I126+L126</f>
        <v>5388</v>
      </c>
      <c r="N126" s="6"/>
    </row>
    <row r="127" spans="1:14" s="90" customFormat="1" ht="12.75">
      <c r="A127" s="85">
        <v>2</v>
      </c>
      <c r="B127" s="26" t="s">
        <v>105</v>
      </c>
      <c r="C127" s="26">
        <f>C119+C122+C125+C126</f>
        <v>26376</v>
      </c>
      <c r="D127" s="26">
        <f aca="true" t="shared" si="49" ref="D127:M127">D119+D122+D125+D126</f>
        <v>8388</v>
      </c>
      <c r="E127" s="26">
        <f t="shared" si="49"/>
        <v>8327</v>
      </c>
      <c r="F127" s="26">
        <f t="shared" si="49"/>
        <v>0</v>
      </c>
      <c r="G127" s="26">
        <f t="shared" si="49"/>
        <v>0</v>
      </c>
      <c r="H127" s="26">
        <f t="shared" si="49"/>
        <v>0</v>
      </c>
      <c r="I127" s="26">
        <f t="shared" si="49"/>
        <v>43091</v>
      </c>
      <c r="J127" s="26">
        <f t="shared" si="49"/>
        <v>0</v>
      </c>
      <c r="K127" s="26">
        <f t="shared" si="49"/>
        <v>194</v>
      </c>
      <c r="L127" s="26">
        <f t="shared" si="49"/>
        <v>194</v>
      </c>
      <c r="M127" s="27">
        <f t="shared" si="49"/>
        <v>43285</v>
      </c>
      <c r="N127" s="9"/>
    </row>
    <row r="128" spans="1:14" s="90" customFormat="1" ht="12.75">
      <c r="A128" s="91"/>
      <c r="B128" s="29" t="s">
        <v>122</v>
      </c>
      <c r="C128" s="29">
        <f>C120+C123</f>
        <v>-376</v>
      </c>
      <c r="D128" s="29">
        <f aca="true" t="shared" si="50" ref="D128:M128">D120+D123</f>
        <v>16</v>
      </c>
      <c r="E128" s="29">
        <f t="shared" si="50"/>
        <v>-120</v>
      </c>
      <c r="F128" s="29">
        <f t="shared" si="50"/>
        <v>0</v>
      </c>
      <c r="G128" s="29">
        <f t="shared" si="50"/>
        <v>0</v>
      </c>
      <c r="H128" s="29">
        <f t="shared" si="50"/>
        <v>0</v>
      </c>
      <c r="I128" s="29">
        <f t="shared" si="50"/>
        <v>-480</v>
      </c>
      <c r="J128" s="29">
        <f t="shared" si="50"/>
        <v>0</v>
      </c>
      <c r="K128" s="29">
        <f t="shared" si="50"/>
        <v>175</v>
      </c>
      <c r="L128" s="29">
        <f t="shared" si="50"/>
        <v>175</v>
      </c>
      <c r="M128" s="30">
        <f t="shared" si="50"/>
        <v>-305</v>
      </c>
      <c r="N128" s="9"/>
    </row>
    <row r="129" spans="1:14" s="90" customFormat="1" ht="13.5" thickBot="1">
      <c r="A129" s="92"/>
      <c r="B129" s="31" t="s">
        <v>136</v>
      </c>
      <c r="C129" s="31">
        <f>SUM(C127:C128)</f>
        <v>26000</v>
      </c>
      <c r="D129" s="31">
        <f aca="true" t="shared" si="51" ref="D129:M129">SUM(D127:D128)</f>
        <v>8404</v>
      </c>
      <c r="E129" s="31">
        <f t="shared" si="51"/>
        <v>8207</v>
      </c>
      <c r="F129" s="31">
        <f t="shared" si="51"/>
        <v>0</v>
      </c>
      <c r="G129" s="31">
        <f t="shared" si="51"/>
        <v>0</v>
      </c>
      <c r="H129" s="31">
        <f t="shared" si="51"/>
        <v>0</v>
      </c>
      <c r="I129" s="31">
        <f t="shared" si="51"/>
        <v>42611</v>
      </c>
      <c r="J129" s="31">
        <f t="shared" si="51"/>
        <v>0</v>
      </c>
      <c r="K129" s="31">
        <f t="shared" si="51"/>
        <v>369</v>
      </c>
      <c r="L129" s="31">
        <f t="shared" si="51"/>
        <v>369</v>
      </c>
      <c r="M129" s="32">
        <f t="shared" si="51"/>
        <v>42980</v>
      </c>
      <c r="N129" s="9"/>
    </row>
    <row r="130" spans="1:14" s="108" customFormat="1" ht="11.25" customHeight="1" thickBot="1">
      <c r="A130" s="97" t="s">
        <v>0</v>
      </c>
      <c r="B130" s="98" t="s">
        <v>3</v>
      </c>
      <c r="C130" s="152" t="s">
        <v>1</v>
      </c>
      <c r="D130" s="153"/>
      <c r="E130" s="153"/>
      <c r="F130" s="153"/>
      <c r="G130" s="153"/>
      <c r="H130" s="153"/>
      <c r="I130" s="153"/>
      <c r="J130" s="153"/>
      <c r="K130" s="153"/>
      <c r="L130" s="154"/>
      <c r="M130" s="98" t="s">
        <v>2</v>
      </c>
      <c r="N130" s="5"/>
    </row>
    <row r="131" spans="1:14" s="108" customFormat="1" ht="11.25" customHeight="1">
      <c r="A131" s="99" t="s">
        <v>108</v>
      </c>
      <c r="B131" s="100" t="s">
        <v>4</v>
      </c>
      <c r="C131" s="98" t="s">
        <v>5</v>
      </c>
      <c r="D131" s="101" t="s">
        <v>111</v>
      </c>
      <c r="E131" s="98" t="s">
        <v>6</v>
      </c>
      <c r="F131" s="101" t="s">
        <v>7</v>
      </c>
      <c r="G131" s="98" t="s">
        <v>109</v>
      </c>
      <c r="H131" s="101" t="s">
        <v>110</v>
      </c>
      <c r="I131" s="97" t="s">
        <v>16</v>
      </c>
      <c r="J131" s="102" t="s">
        <v>115</v>
      </c>
      <c r="K131" s="101" t="s">
        <v>112</v>
      </c>
      <c r="L131" s="98" t="s">
        <v>114</v>
      </c>
      <c r="M131" s="100" t="s">
        <v>14</v>
      </c>
      <c r="N131" s="5"/>
    </row>
    <row r="132" spans="1:14" s="108" customFormat="1" ht="11.25" customHeight="1" thickBot="1">
      <c r="A132" s="103"/>
      <c r="B132" s="104"/>
      <c r="C132" s="104" t="s">
        <v>9</v>
      </c>
      <c r="D132" s="105" t="s">
        <v>10</v>
      </c>
      <c r="E132" s="104" t="s">
        <v>8</v>
      </c>
      <c r="F132" s="105" t="s">
        <v>11</v>
      </c>
      <c r="G132" s="104" t="s">
        <v>12</v>
      </c>
      <c r="H132" s="105"/>
      <c r="I132" s="103" t="s">
        <v>17</v>
      </c>
      <c r="J132" s="106" t="s">
        <v>121</v>
      </c>
      <c r="K132" s="105" t="s">
        <v>8</v>
      </c>
      <c r="L132" s="104" t="s">
        <v>113</v>
      </c>
      <c r="M132" s="104" t="s">
        <v>13</v>
      </c>
      <c r="N132" s="5"/>
    </row>
    <row r="133" spans="1:14" s="87" customFormat="1" ht="11.25" customHeight="1">
      <c r="A133" s="84" t="s">
        <v>79</v>
      </c>
      <c r="B133" s="24" t="s">
        <v>80</v>
      </c>
      <c r="C133" s="24">
        <v>65739</v>
      </c>
      <c r="D133" s="24">
        <v>20831</v>
      </c>
      <c r="E133" s="24">
        <v>8346</v>
      </c>
      <c r="F133" s="24"/>
      <c r="G133" s="24"/>
      <c r="H133" s="24"/>
      <c r="I133" s="24">
        <f>SUM(C133:H133)</f>
        <v>94916</v>
      </c>
      <c r="J133" s="24"/>
      <c r="K133" s="24">
        <v>2328</v>
      </c>
      <c r="L133" s="24">
        <f>J133+K133</f>
        <v>2328</v>
      </c>
      <c r="M133" s="25">
        <f>I133+L133</f>
        <v>97244</v>
      </c>
      <c r="N133" s="6"/>
    </row>
    <row r="134" spans="1:14" s="87" customFormat="1" ht="11.25" customHeight="1">
      <c r="A134" s="84"/>
      <c r="B134" s="24" t="s">
        <v>137</v>
      </c>
      <c r="C134" s="24">
        <v>-1890</v>
      </c>
      <c r="D134" s="24">
        <v>-510</v>
      </c>
      <c r="E134" s="24">
        <v>400</v>
      </c>
      <c r="F134" s="24"/>
      <c r="G134" s="24"/>
      <c r="H134" s="24"/>
      <c r="I134" s="24">
        <f>SUM(C134:H134)</f>
        <v>-2000</v>
      </c>
      <c r="J134" s="24"/>
      <c r="K134" s="24">
        <v>80</v>
      </c>
      <c r="L134" s="24">
        <f>J134+K134</f>
        <v>80</v>
      </c>
      <c r="M134" s="25">
        <f>I134+L134</f>
        <v>-1920</v>
      </c>
      <c r="N134" s="6"/>
    </row>
    <row r="135" spans="1:14" s="87" customFormat="1" ht="11.25" customHeight="1" thickBot="1">
      <c r="A135" s="89"/>
      <c r="B135" s="22" t="s">
        <v>133</v>
      </c>
      <c r="C135" s="22">
        <f>SUM(C133:C134)</f>
        <v>63849</v>
      </c>
      <c r="D135" s="22">
        <f>SUM(D133:D134)</f>
        <v>20321</v>
      </c>
      <c r="E135" s="22">
        <f>SUM(E133:E134)</f>
        <v>8746</v>
      </c>
      <c r="F135" s="22">
        <f>SUM(F133:F134)</f>
        <v>0</v>
      </c>
      <c r="G135" s="22"/>
      <c r="H135" s="22"/>
      <c r="I135" s="22">
        <f>SUM(I133:I134)</f>
        <v>92916</v>
      </c>
      <c r="J135" s="22"/>
      <c r="K135" s="22">
        <f>SUM(K133:K134)</f>
        <v>2408</v>
      </c>
      <c r="L135" s="22">
        <f>SUM(L133:L134)</f>
        <v>2408</v>
      </c>
      <c r="M135" s="23">
        <f>SUM(M133:M134)</f>
        <v>95324</v>
      </c>
      <c r="N135" s="6"/>
    </row>
    <row r="136" spans="1:14" s="87" customFormat="1" ht="11.25" customHeight="1">
      <c r="A136" s="80" t="s">
        <v>81</v>
      </c>
      <c r="B136" s="15" t="s">
        <v>143</v>
      </c>
      <c r="C136" s="15">
        <v>4787</v>
      </c>
      <c r="D136" s="15">
        <v>1531</v>
      </c>
      <c r="E136" s="15">
        <v>388</v>
      </c>
      <c r="F136" s="15"/>
      <c r="G136" s="15"/>
      <c r="H136" s="15"/>
      <c r="I136" s="15">
        <f aca="true" t="shared" si="52" ref="I136:I147">SUM(C136:H136)</f>
        <v>6706</v>
      </c>
      <c r="J136" s="15"/>
      <c r="K136" s="15"/>
      <c r="L136" s="15">
        <f>SUM(J136:K136)</f>
        <v>0</v>
      </c>
      <c r="M136" s="16">
        <f aca="true" t="shared" si="53" ref="M136:M148">I136+L136</f>
        <v>6706</v>
      </c>
      <c r="N136" s="6"/>
    </row>
    <row r="137" spans="1:14" s="87" customFormat="1" ht="11.25" customHeight="1">
      <c r="A137" s="84"/>
      <c r="B137" s="24" t="s">
        <v>122</v>
      </c>
      <c r="C137" s="24">
        <v>157</v>
      </c>
      <c r="D137" s="24">
        <v>56</v>
      </c>
      <c r="E137" s="24"/>
      <c r="F137" s="24"/>
      <c r="G137" s="24"/>
      <c r="H137" s="24"/>
      <c r="I137" s="24">
        <f t="shared" si="52"/>
        <v>213</v>
      </c>
      <c r="J137" s="24"/>
      <c r="K137" s="24"/>
      <c r="L137" s="24">
        <f aca="true" t="shared" si="54" ref="L137:L148">SUM(J137:K137)</f>
        <v>0</v>
      </c>
      <c r="M137" s="25">
        <f t="shared" si="53"/>
        <v>213</v>
      </c>
      <c r="N137" s="6"/>
    </row>
    <row r="138" spans="1:14" s="87" customFormat="1" ht="11.25" customHeight="1" thickBot="1">
      <c r="A138" s="116"/>
      <c r="B138" s="48" t="s">
        <v>181</v>
      </c>
      <c r="C138" s="48">
        <f>SUM(C136:C137)</f>
        <v>4944</v>
      </c>
      <c r="D138" s="48">
        <f aca="true" t="shared" si="55" ref="D138:M138">SUM(D136:D137)</f>
        <v>1587</v>
      </c>
      <c r="E138" s="48">
        <f t="shared" si="55"/>
        <v>388</v>
      </c>
      <c r="F138" s="48">
        <f t="shared" si="55"/>
        <v>0</v>
      </c>
      <c r="G138" s="48">
        <f t="shared" si="55"/>
        <v>0</v>
      </c>
      <c r="H138" s="48">
        <f t="shared" si="55"/>
        <v>0</v>
      </c>
      <c r="I138" s="48">
        <f t="shared" si="55"/>
        <v>6919</v>
      </c>
      <c r="J138" s="48">
        <f t="shared" si="55"/>
        <v>0</v>
      </c>
      <c r="K138" s="48">
        <f t="shared" si="55"/>
        <v>0</v>
      </c>
      <c r="L138" s="48">
        <f t="shared" si="55"/>
        <v>0</v>
      </c>
      <c r="M138" s="49">
        <f t="shared" si="55"/>
        <v>6919</v>
      </c>
      <c r="N138" s="6"/>
    </row>
    <row r="139" spans="1:14" s="87" customFormat="1" ht="11.25" customHeight="1">
      <c r="A139" s="80" t="s">
        <v>82</v>
      </c>
      <c r="B139" s="15" t="s">
        <v>83</v>
      </c>
      <c r="C139" s="15">
        <v>5707</v>
      </c>
      <c r="D139" s="15">
        <v>1825</v>
      </c>
      <c r="E139" s="15">
        <v>141</v>
      </c>
      <c r="F139" s="15"/>
      <c r="G139" s="15"/>
      <c r="H139" s="15"/>
      <c r="I139" s="15">
        <f t="shared" si="52"/>
        <v>7673</v>
      </c>
      <c r="J139" s="15"/>
      <c r="K139" s="15"/>
      <c r="L139" s="15">
        <f t="shared" si="54"/>
        <v>0</v>
      </c>
      <c r="M139" s="16">
        <f t="shared" si="53"/>
        <v>7673</v>
      </c>
      <c r="N139" s="6"/>
    </row>
    <row r="140" spans="1:14" s="87" customFormat="1" ht="11.25" customHeight="1">
      <c r="A140" s="82"/>
      <c r="B140" s="24" t="s">
        <v>122</v>
      </c>
      <c r="C140" s="18">
        <v>31</v>
      </c>
      <c r="D140" s="18"/>
      <c r="E140" s="18"/>
      <c r="F140" s="18"/>
      <c r="G140" s="18"/>
      <c r="H140" s="18"/>
      <c r="I140" s="24">
        <f t="shared" si="52"/>
        <v>31</v>
      </c>
      <c r="J140" s="18"/>
      <c r="K140" s="18"/>
      <c r="L140" s="24">
        <f t="shared" si="54"/>
        <v>0</v>
      </c>
      <c r="M140" s="25">
        <f t="shared" si="53"/>
        <v>31</v>
      </c>
      <c r="N140" s="6"/>
    </row>
    <row r="141" spans="1:14" s="87" customFormat="1" ht="11.25" customHeight="1" thickBot="1">
      <c r="A141" s="89"/>
      <c r="B141" s="22" t="s">
        <v>182</v>
      </c>
      <c r="C141" s="22">
        <f>SUM(C139:C140)</f>
        <v>5738</v>
      </c>
      <c r="D141" s="22">
        <f aca="true" t="shared" si="56" ref="D141:M141">SUM(D139:D140)</f>
        <v>1825</v>
      </c>
      <c r="E141" s="22">
        <f t="shared" si="56"/>
        <v>141</v>
      </c>
      <c r="F141" s="22">
        <f t="shared" si="56"/>
        <v>0</v>
      </c>
      <c r="G141" s="22">
        <f t="shared" si="56"/>
        <v>0</v>
      </c>
      <c r="H141" s="22">
        <f t="shared" si="56"/>
        <v>0</v>
      </c>
      <c r="I141" s="22">
        <f t="shared" si="56"/>
        <v>7704</v>
      </c>
      <c r="J141" s="22">
        <f t="shared" si="56"/>
        <v>0</v>
      </c>
      <c r="K141" s="22">
        <f t="shared" si="56"/>
        <v>0</v>
      </c>
      <c r="L141" s="22">
        <f t="shared" si="56"/>
        <v>0</v>
      </c>
      <c r="M141" s="23">
        <f t="shared" si="56"/>
        <v>7704</v>
      </c>
      <c r="N141" s="6"/>
    </row>
    <row r="142" spans="1:14" s="87" customFormat="1" ht="10.5" customHeight="1" thickBot="1">
      <c r="A142" s="148" t="s">
        <v>117</v>
      </c>
      <c r="B142" s="149" t="s">
        <v>144</v>
      </c>
      <c r="C142" s="149"/>
      <c r="D142" s="149"/>
      <c r="E142" s="149">
        <v>693</v>
      </c>
      <c r="F142" s="149"/>
      <c r="G142" s="149"/>
      <c r="H142" s="149"/>
      <c r="I142" s="149">
        <f t="shared" si="52"/>
        <v>693</v>
      </c>
      <c r="J142" s="149"/>
      <c r="K142" s="149"/>
      <c r="L142" s="149">
        <f t="shared" si="54"/>
        <v>0</v>
      </c>
      <c r="M142" s="150">
        <f t="shared" si="53"/>
        <v>693</v>
      </c>
      <c r="N142" s="6"/>
    </row>
    <row r="143" spans="1:14" s="87" customFormat="1" ht="10.5" customHeight="1">
      <c r="A143" s="80" t="s">
        <v>84</v>
      </c>
      <c r="B143" s="15" t="s">
        <v>85</v>
      </c>
      <c r="C143" s="15">
        <v>7373</v>
      </c>
      <c r="D143" s="15">
        <v>2396</v>
      </c>
      <c r="E143" s="15">
        <v>8883</v>
      </c>
      <c r="F143" s="15"/>
      <c r="G143" s="15"/>
      <c r="H143" s="15"/>
      <c r="I143" s="15">
        <f t="shared" si="52"/>
        <v>18652</v>
      </c>
      <c r="J143" s="15"/>
      <c r="K143" s="15"/>
      <c r="L143" s="15">
        <f t="shared" si="54"/>
        <v>0</v>
      </c>
      <c r="M143" s="16">
        <f t="shared" si="53"/>
        <v>18652</v>
      </c>
      <c r="N143" s="6"/>
    </row>
    <row r="144" spans="1:14" s="87" customFormat="1" ht="10.5" customHeight="1">
      <c r="A144" s="82"/>
      <c r="B144" s="24" t="s">
        <v>122</v>
      </c>
      <c r="C144" s="18"/>
      <c r="D144" s="18">
        <v>4</v>
      </c>
      <c r="E144" s="18">
        <v>836</v>
      </c>
      <c r="F144" s="18"/>
      <c r="G144" s="18"/>
      <c r="H144" s="18"/>
      <c r="I144" s="18">
        <f t="shared" si="52"/>
        <v>840</v>
      </c>
      <c r="J144" s="18"/>
      <c r="K144" s="18"/>
      <c r="L144" s="18">
        <f t="shared" si="54"/>
        <v>0</v>
      </c>
      <c r="M144" s="19">
        <f t="shared" si="53"/>
        <v>840</v>
      </c>
      <c r="N144" s="6"/>
    </row>
    <row r="145" spans="1:14" s="87" customFormat="1" ht="10.5" customHeight="1" thickBot="1">
      <c r="A145" s="89"/>
      <c r="B145" s="22" t="s">
        <v>183</v>
      </c>
      <c r="C145" s="22">
        <f>SUM(C143:C144)</f>
        <v>7373</v>
      </c>
      <c r="D145" s="22">
        <f aca="true" t="shared" si="57" ref="D145:M145">SUM(D143:D144)</f>
        <v>2400</v>
      </c>
      <c r="E145" s="22">
        <f t="shared" si="57"/>
        <v>9719</v>
      </c>
      <c r="F145" s="22">
        <f t="shared" si="57"/>
        <v>0</v>
      </c>
      <c r="G145" s="22">
        <f t="shared" si="57"/>
        <v>0</v>
      </c>
      <c r="H145" s="22">
        <f t="shared" si="57"/>
        <v>0</v>
      </c>
      <c r="I145" s="22">
        <f t="shared" si="57"/>
        <v>19492</v>
      </c>
      <c r="J145" s="22">
        <f t="shared" si="57"/>
        <v>0</v>
      </c>
      <c r="K145" s="22">
        <f t="shared" si="57"/>
        <v>0</v>
      </c>
      <c r="L145" s="22">
        <f t="shared" si="57"/>
        <v>0</v>
      </c>
      <c r="M145" s="23">
        <f t="shared" si="57"/>
        <v>19492</v>
      </c>
      <c r="N145" s="6"/>
    </row>
    <row r="146" spans="1:13" s="117" customFormat="1" ht="12" customHeight="1">
      <c r="A146" s="84" t="s">
        <v>66</v>
      </c>
      <c r="B146" s="24" t="s">
        <v>116</v>
      </c>
      <c r="C146" s="24">
        <v>8203</v>
      </c>
      <c r="D146" s="24">
        <v>2606</v>
      </c>
      <c r="E146" s="24">
        <v>13491</v>
      </c>
      <c r="F146" s="24"/>
      <c r="G146" s="24"/>
      <c r="H146" s="24"/>
      <c r="I146" s="24">
        <f t="shared" si="52"/>
        <v>24300</v>
      </c>
      <c r="J146" s="24"/>
      <c r="K146" s="24"/>
      <c r="L146" s="24">
        <f t="shared" si="54"/>
        <v>0</v>
      </c>
      <c r="M146" s="25">
        <f t="shared" si="53"/>
        <v>24300</v>
      </c>
    </row>
    <row r="147" spans="1:13" s="117" customFormat="1" ht="12" customHeight="1">
      <c r="A147" s="82"/>
      <c r="B147" s="18" t="s">
        <v>137</v>
      </c>
      <c r="C147" s="18"/>
      <c r="D147" s="18"/>
      <c r="E147" s="18"/>
      <c r="F147" s="18"/>
      <c r="G147" s="18"/>
      <c r="H147" s="18"/>
      <c r="I147" s="18">
        <f t="shared" si="52"/>
        <v>0</v>
      </c>
      <c r="J147" s="18"/>
      <c r="K147" s="18"/>
      <c r="L147" s="18">
        <f t="shared" si="54"/>
        <v>0</v>
      </c>
      <c r="M147" s="19">
        <f t="shared" si="53"/>
        <v>0</v>
      </c>
    </row>
    <row r="148" spans="1:13" s="117" customFormat="1" ht="12" customHeight="1" thickBot="1">
      <c r="A148" s="83"/>
      <c r="B148" s="20" t="s">
        <v>136</v>
      </c>
      <c r="C148" s="20">
        <f>SUM(C146:C147)</f>
        <v>8203</v>
      </c>
      <c r="D148" s="20">
        <f>SUM(D146:D147)</f>
        <v>2606</v>
      </c>
      <c r="E148" s="20">
        <f>SUM(E146:E147)</f>
        <v>13491</v>
      </c>
      <c r="F148" s="20">
        <f aca="true" t="shared" si="58" ref="F148:K148">SUM(F146:F147)</f>
        <v>0</v>
      </c>
      <c r="G148" s="20">
        <f t="shared" si="58"/>
        <v>0</v>
      </c>
      <c r="H148" s="20">
        <f t="shared" si="58"/>
        <v>0</v>
      </c>
      <c r="I148" s="20">
        <f t="shared" si="58"/>
        <v>24300</v>
      </c>
      <c r="J148" s="20">
        <f t="shared" si="58"/>
        <v>0</v>
      </c>
      <c r="K148" s="20">
        <f t="shared" si="58"/>
        <v>0</v>
      </c>
      <c r="L148" s="24">
        <f t="shared" si="54"/>
        <v>0</v>
      </c>
      <c r="M148" s="25">
        <f t="shared" si="53"/>
        <v>24300</v>
      </c>
    </row>
    <row r="149" spans="1:14" s="90" customFormat="1" ht="12.75">
      <c r="A149" s="85">
        <v>3</v>
      </c>
      <c r="B149" s="26" t="s">
        <v>86</v>
      </c>
      <c r="C149" s="26">
        <f aca="true" t="shared" si="59" ref="C149:M149">C133+C136+C139+C142+C143+C146</f>
        <v>91809</v>
      </c>
      <c r="D149" s="26">
        <f t="shared" si="59"/>
        <v>29189</v>
      </c>
      <c r="E149" s="26">
        <f t="shared" si="59"/>
        <v>31942</v>
      </c>
      <c r="F149" s="26">
        <f t="shared" si="59"/>
        <v>0</v>
      </c>
      <c r="G149" s="26">
        <f t="shared" si="59"/>
        <v>0</v>
      </c>
      <c r="H149" s="26">
        <f t="shared" si="59"/>
        <v>0</v>
      </c>
      <c r="I149" s="26">
        <f t="shared" si="59"/>
        <v>152940</v>
      </c>
      <c r="J149" s="26">
        <f t="shared" si="59"/>
        <v>0</v>
      </c>
      <c r="K149" s="26">
        <f t="shared" si="59"/>
        <v>2328</v>
      </c>
      <c r="L149" s="26">
        <f t="shared" si="59"/>
        <v>2328</v>
      </c>
      <c r="M149" s="27">
        <f t="shared" si="59"/>
        <v>155268</v>
      </c>
      <c r="N149" s="9"/>
    </row>
    <row r="150" spans="1:14" s="90" customFormat="1" ht="12.75">
      <c r="A150" s="91"/>
      <c r="B150" s="29" t="s">
        <v>122</v>
      </c>
      <c r="C150" s="29">
        <f>C134+C137+C140+C144+C147</f>
        <v>-1702</v>
      </c>
      <c r="D150" s="29">
        <f aca="true" t="shared" si="60" ref="D150:M150">D134+D137+D140+D144+D147</f>
        <v>-450</v>
      </c>
      <c r="E150" s="29">
        <f t="shared" si="60"/>
        <v>1236</v>
      </c>
      <c r="F150" s="29">
        <f t="shared" si="60"/>
        <v>0</v>
      </c>
      <c r="G150" s="29">
        <f t="shared" si="60"/>
        <v>0</v>
      </c>
      <c r="H150" s="29">
        <f t="shared" si="60"/>
        <v>0</v>
      </c>
      <c r="I150" s="29">
        <f t="shared" si="60"/>
        <v>-916</v>
      </c>
      <c r="J150" s="29">
        <f t="shared" si="60"/>
        <v>0</v>
      </c>
      <c r="K150" s="29">
        <f t="shared" si="60"/>
        <v>80</v>
      </c>
      <c r="L150" s="29">
        <f t="shared" si="60"/>
        <v>80</v>
      </c>
      <c r="M150" s="30">
        <f t="shared" si="60"/>
        <v>-836</v>
      </c>
      <c r="N150" s="9"/>
    </row>
    <row r="151" spans="1:14" s="90" customFormat="1" ht="13.5" thickBot="1">
      <c r="A151" s="92"/>
      <c r="B151" s="31" t="s">
        <v>136</v>
      </c>
      <c r="C151" s="31">
        <f>SUM(C149:C150)</f>
        <v>90107</v>
      </c>
      <c r="D151" s="31">
        <f aca="true" t="shared" si="61" ref="D151:M151">SUM(D149:D150)</f>
        <v>28739</v>
      </c>
      <c r="E151" s="31">
        <f t="shared" si="61"/>
        <v>33178</v>
      </c>
      <c r="F151" s="31">
        <f t="shared" si="61"/>
        <v>0</v>
      </c>
      <c r="G151" s="31">
        <f t="shared" si="61"/>
        <v>0</v>
      </c>
      <c r="H151" s="31">
        <f t="shared" si="61"/>
        <v>0</v>
      </c>
      <c r="I151" s="31">
        <f t="shared" si="61"/>
        <v>152024</v>
      </c>
      <c r="J151" s="31">
        <f t="shared" si="61"/>
        <v>0</v>
      </c>
      <c r="K151" s="31">
        <f t="shared" si="61"/>
        <v>2408</v>
      </c>
      <c r="L151" s="31">
        <f t="shared" si="61"/>
        <v>2408</v>
      </c>
      <c r="M151" s="32">
        <f t="shared" si="61"/>
        <v>154432</v>
      </c>
      <c r="N151" s="9"/>
    </row>
    <row r="152" spans="1:14" s="87" customFormat="1" ht="10.5" customHeight="1">
      <c r="A152" s="80" t="s">
        <v>87</v>
      </c>
      <c r="B152" s="15" t="s">
        <v>88</v>
      </c>
      <c r="C152" s="15">
        <v>7164</v>
      </c>
      <c r="D152" s="15">
        <v>2335</v>
      </c>
      <c r="E152" s="15">
        <v>2091</v>
      </c>
      <c r="F152" s="15"/>
      <c r="G152" s="15"/>
      <c r="H152" s="15"/>
      <c r="I152" s="15">
        <f>SUM(C152:H152)</f>
        <v>11590</v>
      </c>
      <c r="J152" s="15"/>
      <c r="K152" s="15"/>
      <c r="L152" s="15"/>
      <c r="M152" s="16">
        <f aca="true" t="shared" si="62" ref="M152:M163">I152+L152</f>
        <v>11590</v>
      </c>
      <c r="N152" s="6"/>
    </row>
    <row r="153" spans="1:14" s="87" customFormat="1" ht="10.5" customHeight="1">
      <c r="A153" s="84"/>
      <c r="B153" s="24" t="s">
        <v>137</v>
      </c>
      <c r="C153" s="24">
        <v>56</v>
      </c>
      <c r="D153" s="24">
        <v>6</v>
      </c>
      <c r="E153" s="24"/>
      <c r="F153" s="24"/>
      <c r="G153" s="24"/>
      <c r="H153" s="24"/>
      <c r="I153" s="24">
        <f>SUM(C153:H153)</f>
        <v>62</v>
      </c>
      <c r="J153" s="24"/>
      <c r="K153" s="24"/>
      <c r="L153" s="24"/>
      <c r="M153" s="25">
        <f t="shared" si="62"/>
        <v>62</v>
      </c>
      <c r="N153" s="6"/>
    </row>
    <row r="154" spans="1:14" s="87" customFormat="1" ht="10.5" customHeight="1" thickBot="1">
      <c r="A154" s="116"/>
      <c r="B154" s="48" t="s">
        <v>136</v>
      </c>
      <c r="C154" s="48">
        <f>SUM(C152:C153)</f>
        <v>7220</v>
      </c>
      <c r="D154" s="48">
        <f>SUM(D152:D153)</f>
        <v>2341</v>
      </c>
      <c r="E154" s="48">
        <f>SUM(E152:E153)</f>
        <v>2091</v>
      </c>
      <c r="F154" s="48">
        <f aca="true" t="shared" si="63" ref="F154:M154">SUM(F152:F153)</f>
        <v>0</v>
      </c>
      <c r="G154" s="48">
        <f t="shared" si="63"/>
        <v>0</v>
      </c>
      <c r="H154" s="48">
        <f t="shared" si="63"/>
        <v>0</v>
      </c>
      <c r="I154" s="48">
        <f t="shared" si="63"/>
        <v>11652</v>
      </c>
      <c r="J154" s="48">
        <f t="shared" si="63"/>
        <v>0</v>
      </c>
      <c r="K154" s="48">
        <f t="shared" si="63"/>
        <v>0</v>
      </c>
      <c r="L154" s="48">
        <f t="shared" si="63"/>
        <v>0</v>
      </c>
      <c r="M154" s="49">
        <f t="shared" si="63"/>
        <v>11652</v>
      </c>
      <c r="N154" s="6"/>
    </row>
    <row r="155" spans="1:14" s="87" customFormat="1" ht="10.5" customHeight="1" thickBot="1">
      <c r="A155" s="88" t="s">
        <v>89</v>
      </c>
      <c r="B155" s="46" t="s">
        <v>90</v>
      </c>
      <c r="C155" s="46"/>
      <c r="D155" s="46"/>
      <c r="E155" s="46">
        <v>8013</v>
      </c>
      <c r="F155" s="46"/>
      <c r="G155" s="46"/>
      <c r="H155" s="46"/>
      <c r="I155" s="46">
        <f>SUM(C155:H155)</f>
        <v>8013</v>
      </c>
      <c r="J155" s="46"/>
      <c r="K155" s="46">
        <v>2799</v>
      </c>
      <c r="L155" s="46">
        <f aca="true" t="shared" si="64" ref="L155:L162">J155+K155</f>
        <v>2799</v>
      </c>
      <c r="M155" s="47">
        <f t="shared" si="62"/>
        <v>10812</v>
      </c>
      <c r="N155" s="6"/>
    </row>
    <row r="156" spans="1:14" s="87" customFormat="1" ht="10.5" customHeight="1">
      <c r="A156" s="80" t="s">
        <v>91</v>
      </c>
      <c r="B156" s="15" t="s">
        <v>92</v>
      </c>
      <c r="C156" s="15">
        <v>6317</v>
      </c>
      <c r="D156" s="15">
        <v>2034</v>
      </c>
      <c r="E156" s="15">
        <v>2056</v>
      </c>
      <c r="F156" s="15"/>
      <c r="G156" s="15"/>
      <c r="H156" s="15"/>
      <c r="I156" s="15">
        <f>SUM(C156:H156)</f>
        <v>10407</v>
      </c>
      <c r="J156" s="15"/>
      <c r="K156" s="15"/>
      <c r="L156" s="15">
        <f t="shared" si="64"/>
        <v>0</v>
      </c>
      <c r="M156" s="16">
        <f t="shared" si="62"/>
        <v>10407</v>
      </c>
      <c r="N156" s="6"/>
    </row>
    <row r="157" spans="1:14" s="87" customFormat="1" ht="10.5" customHeight="1">
      <c r="A157" s="83"/>
      <c r="B157" s="20" t="s">
        <v>137</v>
      </c>
      <c r="C157" s="20">
        <v>-29</v>
      </c>
      <c r="D157" s="20">
        <v>-2</v>
      </c>
      <c r="E157" s="20"/>
      <c r="F157" s="20"/>
      <c r="G157" s="20"/>
      <c r="H157" s="20"/>
      <c r="I157" s="18">
        <f>SUM(C157:H157)</f>
        <v>-31</v>
      </c>
      <c r="J157" s="20"/>
      <c r="K157" s="20"/>
      <c r="L157" s="46"/>
      <c r="M157" s="25">
        <f t="shared" si="62"/>
        <v>-31</v>
      </c>
      <c r="N157" s="6"/>
    </row>
    <row r="158" spans="1:14" s="87" customFormat="1" ht="10.5" customHeight="1" thickBot="1">
      <c r="A158" s="83"/>
      <c r="B158" s="20" t="s">
        <v>136</v>
      </c>
      <c r="C158" s="20">
        <f aca="true" t="shared" si="65" ref="C158:M158">SUM(C156:C157)</f>
        <v>6288</v>
      </c>
      <c r="D158" s="20">
        <f t="shared" si="65"/>
        <v>2032</v>
      </c>
      <c r="E158" s="20">
        <f t="shared" si="65"/>
        <v>2056</v>
      </c>
      <c r="F158" s="20">
        <f t="shared" si="65"/>
        <v>0</v>
      </c>
      <c r="G158" s="20">
        <f t="shared" si="65"/>
        <v>0</v>
      </c>
      <c r="H158" s="20">
        <f t="shared" si="65"/>
        <v>0</v>
      </c>
      <c r="I158" s="20">
        <f t="shared" si="65"/>
        <v>10376</v>
      </c>
      <c r="J158" s="20">
        <f t="shared" si="65"/>
        <v>0</v>
      </c>
      <c r="K158" s="20">
        <f t="shared" si="65"/>
        <v>0</v>
      </c>
      <c r="L158" s="20">
        <f t="shared" si="65"/>
        <v>0</v>
      </c>
      <c r="M158" s="21">
        <f t="shared" si="65"/>
        <v>10376</v>
      </c>
      <c r="N158" s="6"/>
    </row>
    <row r="159" spans="1:14" s="87" customFormat="1" ht="10.5" customHeight="1">
      <c r="A159" s="80" t="s">
        <v>93</v>
      </c>
      <c r="B159" s="15" t="s">
        <v>94</v>
      </c>
      <c r="C159" s="15">
        <v>4849</v>
      </c>
      <c r="D159" s="15">
        <v>1545</v>
      </c>
      <c r="E159" s="15">
        <v>325</v>
      </c>
      <c r="F159" s="15"/>
      <c r="G159" s="15"/>
      <c r="H159" s="15"/>
      <c r="I159" s="15">
        <f>SUM(C159:H159)</f>
        <v>6719</v>
      </c>
      <c r="J159" s="15"/>
      <c r="K159" s="15"/>
      <c r="L159" s="15">
        <f t="shared" si="64"/>
        <v>0</v>
      </c>
      <c r="M159" s="16">
        <f t="shared" si="62"/>
        <v>6719</v>
      </c>
      <c r="N159" s="6"/>
    </row>
    <row r="160" spans="1:14" s="87" customFormat="1" ht="10.5" customHeight="1">
      <c r="A160" s="82"/>
      <c r="B160" s="18" t="s">
        <v>122</v>
      </c>
      <c r="C160" s="18">
        <v>4</v>
      </c>
      <c r="D160" s="18"/>
      <c r="E160" s="18"/>
      <c r="F160" s="18"/>
      <c r="G160" s="18"/>
      <c r="H160" s="18"/>
      <c r="I160" s="18">
        <f>SUM(C160:H160)</f>
        <v>4</v>
      </c>
      <c r="J160" s="18"/>
      <c r="K160" s="18"/>
      <c r="L160" s="18">
        <f t="shared" si="64"/>
        <v>0</v>
      </c>
      <c r="M160" s="19">
        <f t="shared" si="62"/>
        <v>4</v>
      </c>
      <c r="N160" s="6"/>
    </row>
    <row r="161" spans="1:14" s="87" customFormat="1" ht="10.5" customHeight="1" thickBot="1">
      <c r="A161" s="89"/>
      <c r="B161" s="22" t="s">
        <v>186</v>
      </c>
      <c r="C161" s="22">
        <f>SUM(C159:C160)</f>
        <v>4853</v>
      </c>
      <c r="D161" s="22">
        <f aca="true" t="shared" si="66" ref="D161:M161">SUM(D159:D160)</f>
        <v>1545</v>
      </c>
      <c r="E161" s="22">
        <f t="shared" si="66"/>
        <v>325</v>
      </c>
      <c r="F161" s="22">
        <f t="shared" si="66"/>
        <v>0</v>
      </c>
      <c r="G161" s="22">
        <f t="shared" si="66"/>
        <v>0</v>
      </c>
      <c r="H161" s="22">
        <f t="shared" si="66"/>
        <v>0</v>
      </c>
      <c r="I161" s="22">
        <f t="shared" si="66"/>
        <v>6723</v>
      </c>
      <c r="J161" s="22">
        <f t="shared" si="66"/>
        <v>0</v>
      </c>
      <c r="K161" s="22">
        <f t="shared" si="66"/>
        <v>0</v>
      </c>
      <c r="L161" s="22">
        <f t="shared" si="66"/>
        <v>0</v>
      </c>
      <c r="M161" s="23">
        <f t="shared" si="66"/>
        <v>6723</v>
      </c>
      <c r="N161" s="6"/>
    </row>
    <row r="162" spans="1:14" s="87" customFormat="1" ht="10.5" customHeight="1">
      <c r="A162" s="84" t="s">
        <v>95</v>
      </c>
      <c r="B162" s="24" t="s">
        <v>96</v>
      </c>
      <c r="C162" s="24">
        <v>629</v>
      </c>
      <c r="D162" s="24">
        <v>193</v>
      </c>
      <c r="E162" s="24">
        <v>809</v>
      </c>
      <c r="F162" s="24"/>
      <c r="G162" s="24"/>
      <c r="H162" s="24"/>
      <c r="I162" s="24">
        <f>SUM(C162:H162)</f>
        <v>1631</v>
      </c>
      <c r="J162" s="24"/>
      <c r="K162" s="24"/>
      <c r="L162" s="24">
        <f t="shared" si="64"/>
        <v>0</v>
      </c>
      <c r="M162" s="25">
        <f t="shared" si="62"/>
        <v>1631</v>
      </c>
      <c r="N162" s="6"/>
    </row>
    <row r="163" spans="1:14" s="87" customFormat="1" ht="10.5" customHeight="1">
      <c r="A163" s="84"/>
      <c r="B163" s="24" t="s">
        <v>137</v>
      </c>
      <c r="C163" s="24">
        <v>72</v>
      </c>
      <c r="D163" s="24">
        <v>23</v>
      </c>
      <c r="E163" s="24"/>
      <c r="F163" s="24"/>
      <c r="G163" s="24"/>
      <c r="H163" s="24"/>
      <c r="I163" s="24">
        <f>SUM(C163:H163)</f>
        <v>95</v>
      </c>
      <c r="J163" s="24"/>
      <c r="K163" s="24"/>
      <c r="L163" s="24"/>
      <c r="M163" s="25">
        <f t="shared" si="62"/>
        <v>95</v>
      </c>
      <c r="N163" s="6"/>
    </row>
    <row r="164" spans="1:14" s="87" customFormat="1" ht="10.5" customHeight="1" thickBot="1">
      <c r="A164" s="89"/>
      <c r="B164" s="22" t="s">
        <v>136</v>
      </c>
      <c r="C164" s="22">
        <f>SUM(C162:C163)</f>
        <v>701</v>
      </c>
      <c r="D164" s="22">
        <f>SUM(D162:D163)</f>
        <v>216</v>
      </c>
      <c r="E164" s="22">
        <f>SUM(E162:E163)</f>
        <v>809</v>
      </c>
      <c r="F164" s="22">
        <f aca="true" t="shared" si="67" ref="F164:M164">SUM(F162:F163)</f>
        <v>0</v>
      </c>
      <c r="G164" s="22">
        <f t="shared" si="67"/>
        <v>0</v>
      </c>
      <c r="H164" s="22">
        <f t="shared" si="67"/>
        <v>0</v>
      </c>
      <c r="I164" s="22">
        <f t="shared" si="67"/>
        <v>1726</v>
      </c>
      <c r="J164" s="22">
        <f t="shared" si="67"/>
        <v>0</v>
      </c>
      <c r="K164" s="22">
        <f t="shared" si="67"/>
        <v>0</v>
      </c>
      <c r="L164" s="22">
        <f t="shared" si="67"/>
        <v>0</v>
      </c>
      <c r="M164" s="23">
        <f t="shared" si="67"/>
        <v>1726</v>
      </c>
      <c r="N164" s="6"/>
    </row>
    <row r="165" spans="1:14" s="87" customFormat="1" ht="10.5" customHeight="1">
      <c r="A165" s="84" t="s">
        <v>97</v>
      </c>
      <c r="B165" s="24" t="s">
        <v>169</v>
      </c>
      <c r="C165" s="24">
        <v>8427</v>
      </c>
      <c r="D165" s="24">
        <v>2687</v>
      </c>
      <c r="E165" s="24">
        <v>2591</v>
      </c>
      <c r="F165" s="24"/>
      <c r="G165" s="24"/>
      <c r="H165" s="24"/>
      <c r="I165" s="24">
        <f>SUM(C165:H165)</f>
        <v>13705</v>
      </c>
      <c r="J165" s="24"/>
      <c r="K165" s="24"/>
      <c r="L165" s="24">
        <f>J165+K165</f>
        <v>0</v>
      </c>
      <c r="M165" s="25">
        <f>I165+L165</f>
        <v>13705</v>
      </c>
      <c r="N165" s="6"/>
    </row>
    <row r="166" spans="1:14" s="87" customFormat="1" ht="10.5" customHeight="1">
      <c r="A166" s="82"/>
      <c r="B166" s="18" t="s">
        <v>122</v>
      </c>
      <c r="C166" s="18">
        <v>-240</v>
      </c>
      <c r="D166" s="18">
        <v>-46</v>
      </c>
      <c r="E166" s="18">
        <v>-300</v>
      </c>
      <c r="F166" s="18"/>
      <c r="G166" s="18"/>
      <c r="H166" s="18"/>
      <c r="I166" s="18">
        <f>SUM(C166:H166)</f>
        <v>-586</v>
      </c>
      <c r="J166" s="18"/>
      <c r="K166" s="18"/>
      <c r="L166" s="18"/>
      <c r="M166" s="19">
        <f>I166+L166</f>
        <v>-586</v>
      </c>
      <c r="N166" s="6"/>
    </row>
    <row r="167" spans="1:14" s="87" customFormat="1" ht="10.5" customHeight="1" thickBot="1">
      <c r="A167" s="83"/>
      <c r="B167" s="20" t="s">
        <v>136</v>
      </c>
      <c r="C167" s="20">
        <f aca="true" t="shared" si="68" ref="C167:M167">SUM(C165:C166)</f>
        <v>8187</v>
      </c>
      <c r="D167" s="20">
        <f t="shared" si="68"/>
        <v>2641</v>
      </c>
      <c r="E167" s="20">
        <f t="shared" si="68"/>
        <v>2291</v>
      </c>
      <c r="F167" s="20">
        <f t="shared" si="68"/>
        <v>0</v>
      </c>
      <c r="G167" s="20">
        <f t="shared" si="68"/>
        <v>0</v>
      </c>
      <c r="H167" s="20">
        <f t="shared" si="68"/>
        <v>0</v>
      </c>
      <c r="I167" s="20">
        <f t="shared" si="68"/>
        <v>13119</v>
      </c>
      <c r="J167" s="20">
        <f t="shared" si="68"/>
        <v>0</v>
      </c>
      <c r="K167" s="20">
        <f t="shared" si="68"/>
        <v>0</v>
      </c>
      <c r="L167" s="20">
        <f t="shared" si="68"/>
        <v>0</v>
      </c>
      <c r="M167" s="21">
        <f t="shared" si="68"/>
        <v>13119</v>
      </c>
      <c r="N167" s="6"/>
    </row>
    <row r="168" spans="1:14" s="90" customFormat="1" ht="12.75">
      <c r="A168" s="85">
        <v>4</v>
      </c>
      <c r="B168" s="26" t="s">
        <v>98</v>
      </c>
      <c r="C168" s="26">
        <f aca="true" t="shared" si="69" ref="C168:M168">C152+C155+C156+C159+C162+C165</f>
        <v>27386</v>
      </c>
      <c r="D168" s="26">
        <f t="shared" si="69"/>
        <v>8794</v>
      </c>
      <c r="E168" s="26">
        <f t="shared" si="69"/>
        <v>15885</v>
      </c>
      <c r="F168" s="26">
        <f t="shared" si="69"/>
        <v>0</v>
      </c>
      <c r="G168" s="26">
        <f t="shared" si="69"/>
        <v>0</v>
      </c>
      <c r="H168" s="26">
        <f t="shared" si="69"/>
        <v>0</v>
      </c>
      <c r="I168" s="26">
        <f t="shared" si="69"/>
        <v>52065</v>
      </c>
      <c r="J168" s="26">
        <f t="shared" si="69"/>
        <v>0</v>
      </c>
      <c r="K168" s="26">
        <f t="shared" si="69"/>
        <v>2799</v>
      </c>
      <c r="L168" s="26">
        <f t="shared" si="69"/>
        <v>2799</v>
      </c>
      <c r="M168" s="27">
        <f t="shared" si="69"/>
        <v>54864</v>
      </c>
      <c r="N168" s="8"/>
    </row>
    <row r="169" spans="1:14" s="90" customFormat="1" ht="12.75">
      <c r="A169" s="91"/>
      <c r="B169" s="29" t="s">
        <v>122</v>
      </c>
      <c r="C169" s="29">
        <f>C153+C157+C163+C166+C160</f>
        <v>-137</v>
      </c>
      <c r="D169" s="29">
        <f aca="true" t="shared" si="70" ref="D169:M169">D153+D157+D163+D166+D160</f>
        <v>-19</v>
      </c>
      <c r="E169" s="29">
        <f t="shared" si="70"/>
        <v>-300</v>
      </c>
      <c r="F169" s="29">
        <f t="shared" si="70"/>
        <v>0</v>
      </c>
      <c r="G169" s="29">
        <f t="shared" si="70"/>
        <v>0</v>
      </c>
      <c r="H169" s="29">
        <f t="shared" si="70"/>
        <v>0</v>
      </c>
      <c r="I169" s="29">
        <f t="shared" si="70"/>
        <v>-456</v>
      </c>
      <c r="J169" s="29">
        <f t="shared" si="70"/>
        <v>0</v>
      </c>
      <c r="K169" s="29">
        <f t="shared" si="70"/>
        <v>0</v>
      </c>
      <c r="L169" s="29">
        <f t="shared" si="70"/>
        <v>0</v>
      </c>
      <c r="M169" s="30">
        <f t="shared" si="70"/>
        <v>-456</v>
      </c>
      <c r="N169" s="8"/>
    </row>
    <row r="170" spans="1:14" s="90" customFormat="1" ht="13.5" thickBot="1">
      <c r="A170" s="92"/>
      <c r="B170" s="31" t="s">
        <v>136</v>
      </c>
      <c r="C170" s="31">
        <f>SUM(C168:C169)</f>
        <v>27249</v>
      </c>
      <c r="D170" s="31">
        <f aca="true" t="shared" si="71" ref="D170:M170">SUM(D168:D169)</f>
        <v>8775</v>
      </c>
      <c r="E170" s="31">
        <f t="shared" si="71"/>
        <v>15585</v>
      </c>
      <c r="F170" s="31">
        <f t="shared" si="71"/>
        <v>0</v>
      </c>
      <c r="G170" s="31">
        <f t="shared" si="71"/>
        <v>0</v>
      </c>
      <c r="H170" s="31">
        <f t="shared" si="71"/>
        <v>0</v>
      </c>
      <c r="I170" s="31">
        <f t="shared" si="71"/>
        <v>51609</v>
      </c>
      <c r="J170" s="31">
        <f t="shared" si="71"/>
        <v>0</v>
      </c>
      <c r="K170" s="31">
        <f t="shared" si="71"/>
        <v>2799</v>
      </c>
      <c r="L170" s="31">
        <f t="shared" si="71"/>
        <v>2799</v>
      </c>
      <c r="M170" s="32">
        <f t="shared" si="71"/>
        <v>54408</v>
      </c>
      <c r="N170" s="8"/>
    </row>
    <row r="171" spans="1:14" s="108" customFormat="1" ht="11.25" customHeight="1" thickBot="1">
      <c r="A171" s="97" t="s">
        <v>0</v>
      </c>
      <c r="B171" s="98" t="s">
        <v>3</v>
      </c>
      <c r="C171" s="152" t="s">
        <v>1</v>
      </c>
      <c r="D171" s="153"/>
      <c r="E171" s="153"/>
      <c r="F171" s="153"/>
      <c r="G171" s="153"/>
      <c r="H171" s="153"/>
      <c r="I171" s="153"/>
      <c r="J171" s="153"/>
      <c r="K171" s="153"/>
      <c r="L171" s="154"/>
      <c r="M171" s="98" t="s">
        <v>2</v>
      </c>
      <c r="N171" s="5"/>
    </row>
    <row r="172" spans="1:14" s="108" customFormat="1" ht="11.25" customHeight="1">
      <c r="A172" s="99" t="s">
        <v>108</v>
      </c>
      <c r="B172" s="100" t="s">
        <v>4</v>
      </c>
      <c r="C172" s="98" t="s">
        <v>5</v>
      </c>
      <c r="D172" s="101" t="s">
        <v>111</v>
      </c>
      <c r="E172" s="98" t="s">
        <v>6</v>
      </c>
      <c r="F172" s="101" t="s">
        <v>7</v>
      </c>
      <c r="G172" s="98" t="s">
        <v>109</v>
      </c>
      <c r="H172" s="101" t="s">
        <v>110</v>
      </c>
      <c r="I172" s="97" t="s">
        <v>16</v>
      </c>
      <c r="J172" s="102" t="s">
        <v>115</v>
      </c>
      <c r="K172" s="101" t="s">
        <v>112</v>
      </c>
      <c r="L172" s="98" t="s">
        <v>114</v>
      </c>
      <c r="M172" s="100" t="s">
        <v>14</v>
      </c>
      <c r="N172" s="5"/>
    </row>
    <row r="173" spans="1:14" s="108" customFormat="1" ht="11.25" customHeight="1" thickBot="1">
      <c r="A173" s="103"/>
      <c r="B173" s="104"/>
      <c r="C173" s="104" t="s">
        <v>9</v>
      </c>
      <c r="D173" s="105" t="s">
        <v>10</v>
      </c>
      <c r="E173" s="104" t="s">
        <v>8</v>
      </c>
      <c r="F173" s="105" t="s">
        <v>11</v>
      </c>
      <c r="G173" s="104" t="s">
        <v>12</v>
      </c>
      <c r="H173" s="105"/>
      <c r="I173" s="103" t="s">
        <v>17</v>
      </c>
      <c r="J173" s="106" t="s">
        <v>121</v>
      </c>
      <c r="K173" s="105" t="s">
        <v>8</v>
      </c>
      <c r="L173" s="104" t="s">
        <v>113</v>
      </c>
      <c r="M173" s="104" t="s">
        <v>13</v>
      </c>
      <c r="N173" s="5"/>
    </row>
    <row r="174" spans="1:14" s="113" customFormat="1" ht="12.75">
      <c r="A174" s="112">
        <v>5</v>
      </c>
      <c r="B174" s="58" t="s">
        <v>106</v>
      </c>
      <c r="C174" s="58">
        <v>10917</v>
      </c>
      <c r="D174" s="58">
        <v>3406</v>
      </c>
      <c r="E174" s="58">
        <v>2664</v>
      </c>
      <c r="F174" s="58"/>
      <c r="G174" s="58"/>
      <c r="H174" s="58"/>
      <c r="I174" s="58">
        <f>SUM(C174:H174)</f>
        <v>16987</v>
      </c>
      <c r="J174" s="58"/>
      <c r="K174" s="58">
        <v>626</v>
      </c>
      <c r="L174" s="58">
        <f>J174+K174</f>
        <v>626</v>
      </c>
      <c r="M174" s="61">
        <f>I174+L174</f>
        <v>17613</v>
      </c>
      <c r="N174" s="118"/>
    </row>
    <row r="175" spans="1:14" s="113" customFormat="1" ht="12.75">
      <c r="A175" s="134"/>
      <c r="B175" s="57" t="s">
        <v>122</v>
      </c>
      <c r="C175" s="57"/>
      <c r="D175" s="57"/>
      <c r="E175" s="57">
        <v>-105</v>
      </c>
      <c r="F175" s="57"/>
      <c r="G175" s="57"/>
      <c r="H175" s="57"/>
      <c r="I175" s="57">
        <f>SUM(C175:H175)</f>
        <v>-105</v>
      </c>
      <c r="J175" s="57"/>
      <c r="K175" s="57">
        <v>1405</v>
      </c>
      <c r="L175" s="57">
        <f>J175+K175</f>
        <v>1405</v>
      </c>
      <c r="M175" s="70">
        <f>I175+L175</f>
        <v>1300</v>
      </c>
      <c r="N175" s="118"/>
    </row>
    <row r="176" spans="1:14" s="113" customFormat="1" ht="13.5" thickBot="1">
      <c r="A176" s="135"/>
      <c r="B176" s="59" t="s">
        <v>158</v>
      </c>
      <c r="C176" s="59">
        <f>SUM(C174:C175)</f>
        <v>10917</v>
      </c>
      <c r="D176" s="59">
        <f aca="true" t="shared" si="72" ref="D176:M176">SUM(D174:D175)</f>
        <v>3406</v>
      </c>
      <c r="E176" s="59">
        <f t="shared" si="72"/>
        <v>2559</v>
      </c>
      <c r="F176" s="59">
        <f t="shared" si="72"/>
        <v>0</v>
      </c>
      <c r="G176" s="59">
        <f t="shared" si="72"/>
        <v>0</v>
      </c>
      <c r="H176" s="59">
        <f t="shared" si="72"/>
        <v>0</v>
      </c>
      <c r="I176" s="59">
        <f t="shared" si="72"/>
        <v>16882</v>
      </c>
      <c r="J176" s="59">
        <f t="shared" si="72"/>
        <v>0</v>
      </c>
      <c r="K176" s="59">
        <f t="shared" si="72"/>
        <v>2031</v>
      </c>
      <c r="L176" s="59">
        <f t="shared" si="72"/>
        <v>2031</v>
      </c>
      <c r="M176" s="60">
        <f t="shared" si="72"/>
        <v>18913</v>
      </c>
      <c r="N176" s="118"/>
    </row>
    <row r="177" spans="1:14" s="108" customFormat="1" ht="12.75">
      <c r="A177" s="133"/>
      <c r="B177" s="71" t="s">
        <v>99</v>
      </c>
      <c r="C177" s="71">
        <f>SUM(C127,C149,C168,C174)</f>
        <v>156488</v>
      </c>
      <c r="D177" s="71">
        <f>SUM(D127,D149,D168,D174)</f>
        <v>49777</v>
      </c>
      <c r="E177" s="71">
        <f>SUM(E127,E149,E168,E174)</f>
        <v>58818</v>
      </c>
      <c r="F177" s="71">
        <f>SUM(F127,F149,F168,F174)</f>
        <v>0</v>
      </c>
      <c r="G177" s="71">
        <f>SUM(G127,G149,G168,G174)</f>
        <v>0</v>
      </c>
      <c r="H177" s="71">
        <f>SUM(H127,H149,H168,H174)</f>
        <v>0</v>
      </c>
      <c r="I177" s="71">
        <f>SUM(I127,I149,I168,I174)</f>
        <v>265083</v>
      </c>
      <c r="J177" s="71">
        <f>SUM(J127,J149,J168,J174)</f>
        <v>0</v>
      </c>
      <c r="K177" s="71">
        <f>SUM(K127,K149,K168,K174)</f>
        <v>5947</v>
      </c>
      <c r="L177" s="71">
        <f>SUM(L127,L149,L168,L174)</f>
        <v>5947</v>
      </c>
      <c r="M177" s="72">
        <f>I177+L177</f>
        <v>271030</v>
      </c>
      <c r="N177" s="6"/>
    </row>
    <row r="178" spans="1:14" s="108" customFormat="1" ht="12.75">
      <c r="A178" s="77"/>
      <c r="B178" s="51" t="s">
        <v>145</v>
      </c>
      <c r="C178" s="51">
        <f>C128+C150+C169+C175</f>
        <v>-2215</v>
      </c>
      <c r="D178" s="51">
        <f>D128+D150+D169+D175</f>
        <v>-453</v>
      </c>
      <c r="E178" s="51">
        <f>E128+E150+E169+E175</f>
        <v>711</v>
      </c>
      <c r="F178" s="51">
        <f>F128+F150+F169+F175</f>
        <v>0</v>
      </c>
      <c r="G178" s="51">
        <f>G128+G150+G169+G175</f>
        <v>0</v>
      </c>
      <c r="H178" s="51">
        <f>H128+H150+H169+H175</f>
        <v>0</v>
      </c>
      <c r="I178" s="51">
        <f>I128+I150+I169+I175</f>
        <v>-1957</v>
      </c>
      <c r="J178" s="51">
        <f>J128+J150+J169+J175</f>
        <v>0</v>
      </c>
      <c r="K178" s="51">
        <f>K128+K150+K169+K175</f>
        <v>1660</v>
      </c>
      <c r="L178" s="51">
        <f>L128+L150+L169+L175</f>
        <v>1660</v>
      </c>
      <c r="M178" s="54">
        <f>M128+M150+M169+M175</f>
        <v>-297</v>
      </c>
      <c r="N178" s="6"/>
    </row>
    <row r="179" spans="1:14" s="108" customFormat="1" ht="13.5" thickBot="1">
      <c r="A179" s="109"/>
      <c r="B179" s="68" t="s">
        <v>146</v>
      </c>
      <c r="C179" s="68">
        <f>SUM(C177:C178)</f>
        <v>154273</v>
      </c>
      <c r="D179" s="68">
        <f aca="true" t="shared" si="73" ref="D179:M179">SUM(D177:D178)</f>
        <v>49324</v>
      </c>
      <c r="E179" s="68">
        <f t="shared" si="73"/>
        <v>59529</v>
      </c>
      <c r="F179" s="68">
        <f t="shared" si="73"/>
        <v>0</v>
      </c>
      <c r="G179" s="68">
        <f t="shared" si="73"/>
        <v>0</v>
      </c>
      <c r="H179" s="68">
        <f t="shared" si="73"/>
        <v>0</v>
      </c>
      <c r="I179" s="68">
        <f t="shared" si="73"/>
        <v>263126</v>
      </c>
      <c r="J179" s="68">
        <f t="shared" si="73"/>
        <v>0</v>
      </c>
      <c r="K179" s="68">
        <f t="shared" si="73"/>
        <v>7607</v>
      </c>
      <c r="L179" s="68">
        <f t="shared" si="73"/>
        <v>7607</v>
      </c>
      <c r="M179" s="69">
        <f t="shared" si="73"/>
        <v>270733</v>
      </c>
      <c r="N179" s="6"/>
    </row>
    <row r="180" spans="1:14" s="90" customFormat="1" ht="12.75">
      <c r="A180" s="119"/>
      <c r="B180" s="26" t="s">
        <v>107</v>
      </c>
      <c r="C180" s="26">
        <f>SUM(C116,C177)</f>
        <v>247869</v>
      </c>
      <c r="D180" s="26">
        <f>SUM(D116,D177)</f>
        <v>78303</v>
      </c>
      <c r="E180" s="26">
        <f>SUM(E116,E177)</f>
        <v>153646</v>
      </c>
      <c r="F180" s="26">
        <f>SUM(F116,F177)</f>
        <v>23429</v>
      </c>
      <c r="G180" s="26">
        <f>SUM(G116,G177)</f>
        <v>5010</v>
      </c>
      <c r="H180" s="26">
        <f>SUM(H116,H177)</f>
        <v>2705</v>
      </c>
      <c r="I180" s="26">
        <f>SUM(I116,I177)</f>
        <v>510962</v>
      </c>
      <c r="J180" s="26">
        <f>SUM(J116,J177)</f>
        <v>25333</v>
      </c>
      <c r="K180" s="26">
        <f>SUM(K116,K177)</f>
        <v>29745</v>
      </c>
      <c r="L180" s="26">
        <f>SUM(L116,L177)</f>
        <v>55078</v>
      </c>
      <c r="M180" s="27">
        <f>SUM(M116,M177)</f>
        <v>566040</v>
      </c>
      <c r="N180" s="8"/>
    </row>
    <row r="181" spans="1:14" s="90" customFormat="1" ht="12.75">
      <c r="A181" s="91"/>
      <c r="B181" s="29" t="s">
        <v>147</v>
      </c>
      <c r="C181" s="29">
        <f>C117+C178</f>
        <v>-4232</v>
      </c>
      <c r="D181" s="29">
        <f>D117+D178</f>
        <v>-913</v>
      </c>
      <c r="E181" s="29">
        <f>E117+E178</f>
        <v>-1081</v>
      </c>
      <c r="F181" s="29">
        <f>F117+F178</f>
        <v>3163</v>
      </c>
      <c r="G181" s="29">
        <f>G117+G178</f>
        <v>0</v>
      </c>
      <c r="H181" s="29">
        <f>H117+H178</f>
        <v>0</v>
      </c>
      <c r="I181" s="29">
        <f>I117+I178</f>
        <v>-3063</v>
      </c>
      <c r="J181" s="29">
        <f>J117+J178</f>
        <v>0</v>
      </c>
      <c r="K181" s="29">
        <f>K117+K178</f>
        <v>-6013</v>
      </c>
      <c r="L181" s="29">
        <f>L117+L178</f>
        <v>-6013</v>
      </c>
      <c r="M181" s="30">
        <f>M117+M178</f>
        <v>-9076</v>
      </c>
      <c r="N181" s="8"/>
    </row>
    <row r="182" spans="1:14" s="90" customFormat="1" ht="13.5" thickBot="1">
      <c r="A182" s="92"/>
      <c r="B182" s="31" t="s">
        <v>148</v>
      </c>
      <c r="C182" s="31">
        <f>SUM(C180:C181)</f>
        <v>243637</v>
      </c>
      <c r="D182" s="31">
        <f aca="true" t="shared" si="74" ref="D182:L182">SUM(D180:D181)</f>
        <v>77390</v>
      </c>
      <c r="E182" s="31">
        <f t="shared" si="74"/>
        <v>152565</v>
      </c>
      <c r="F182" s="31">
        <f t="shared" si="74"/>
        <v>26592</v>
      </c>
      <c r="G182" s="31">
        <f t="shared" si="74"/>
        <v>5010</v>
      </c>
      <c r="H182" s="31">
        <f t="shared" si="74"/>
        <v>2705</v>
      </c>
      <c r="I182" s="31">
        <f t="shared" si="74"/>
        <v>507899</v>
      </c>
      <c r="J182" s="31">
        <f t="shared" si="74"/>
        <v>25333</v>
      </c>
      <c r="K182" s="31">
        <f t="shared" si="74"/>
        <v>23732</v>
      </c>
      <c r="L182" s="31">
        <f t="shared" si="74"/>
        <v>49065</v>
      </c>
      <c r="M182" s="32">
        <f>SUM(M180:M181)</f>
        <v>556964</v>
      </c>
      <c r="N182" s="8"/>
    </row>
    <row r="183" spans="1:14" s="7" customFormat="1" ht="10.5" customHeight="1">
      <c r="A183" s="84" t="s">
        <v>100</v>
      </c>
      <c r="B183" s="24" t="s">
        <v>101</v>
      </c>
      <c r="C183" s="24">
        <v>14608</v>
      </c>
      <c r="D183" s="24">
        <v>4670</v>
      </c>
      <c r="E183" s="24">
        <v>18404</v>
      </c>
      <c r="F183" s="24"/>
      <c r="G183" s="24"/>
      <c r="H183" s="24"/>
      <c r="I183" s="24">
        <f>SUM(C183:H183)</f>
        <v>37682</v>
      </c>
      <c r="J183" s="24"/>
      <c r="K183" s="24">
        <v>276</v>
      </c>
      <c r="L183" s="24">
        <f>J183+K183</f>
        <v>276</v>
      </c>
      <c r="M183" s="25">
        <f>I183+L183</f>
        <v>37958</v>
      </c>
      <c r="N183" s="6"/>
    </row>
    <row r="184" spans="1:14" s="7" customFormat="1" ht="10.5" customHeight="1">
      <c r="A184" s="82"/>
      <c r="B184" s="18" t="s">
        <v>122</v>
      </c>
      <c r="C184" s="18">
        <v>-461</v>
      </c>
      <c r="D184" s="18"/>
      <c r="E184" s="18">
        <v>-2000</v>
      </c>
      <c r="F184" s="18"/>
      <c r="G184" s="18"/>
      <c r="H184" s="18"/>
      <c r="I184" s="18">
        <f>SUM(C184:H184)</f>
        <v>-2461</v>
      </c>
      <c r="J184" s="18"/>
      <c r="K184" s="18"/>
      <c r="L184" s="18"/>
      <c r="M184" s="19">
        <f>I184+L184</f>
        <v>-2461</v>
      </c>
      <c r="N184" s="6"/>
    </row>
    <row r="185" spans="1:14" s="7" customFormat="1" ht="10.5" customHeight="1" thickBot="1">
      <c r="A185" s="88"/>
      <c r="B185" s="46" t="s">
        <v>136</v>
      </c>
      <c r="C185" s="46">
        <f>SUM(C183:C184)</f>
        <v>14147</v>
      </c>
      <c r="D185" s="46">
        <f aca="true" t="shared" si="75" ref="D185:M185">SUM(D183:D184)</f>
        <v>4670</v>
      </c>
      <c r="E185" s="46">
        <f t="shared" si="75"/>
        <v>16404</v>
      </c>
      <c r="F185" s="46">
        <f t="shared" si="75"/>
        <v>0</v>
      </c>
      <c r="G185" s="46">
        <f t="shared" si="75"/>
        <v>0</v>
      </c>
      <c r="H185" s="46">
        <f t="shared" si="75"/>
        <v>0</v>
      </c>
      <c r="I185" s="46">
        <f t="shared" si="75"/>
        <v>35221</v>
      </c>
      <c r="J185" s="46">
        <f t="shared" si="75"/>
        <v>0</v>
      </c>
      <c r="K185" s="46">
        <f t="shared" si="75"/>
        <v>276</v>
      </c>
      <c r="L185" s="46">
        <f t="shared" si="75"/>
        <v>276</v>
      </c>
      <c r="M185" s="47">
        <f t="shared" si="75"/>
        <v>35497</v>
      </c>
      <c r="N185" s="6"/>
    </row>
    <row r="186" spans="1:14" s="87" customFormat="1" ht="10.5" customHeight="1">
      <c r="A186" s="80" t="s">
        <v>102</v>
      </c>
      <c r="B186" s="15" t="s">
        <v>103</v>
      </c>
      <c r="C186" s="15">
        <v>7073</v>
      </c>
      <c r="D186" s="15">
        <v>2316</v>
      </c>
      <c r="E186" s="15">
        <v>3867</v>
      </c>
      <c r="F186" s="15"/>
      <c r="G186" s="15"/>
      <c r="H186" s="15"/>
      <c r="I186" s="15">
        <f>SUM(C186:H186)</f>
        <v>13256</v>
      </c>
      <c r="J186" s="15"/>
      <c r="K186" s="15"/>
      <c r="L186" s="15">
        <f>J186+K186</f>
        <v>0</v>
      </c>
      <c r="M186" s="16">
        <f>I186+L186</f>
        <v>13256</v>
      </c>
      <c r="N186" s="6"/>
    </row>
    <row r="187" spans="1:14" s="87" customFormat="1" ht="10.5" customHeight="1">
      <c r="A187" s="82"/>
      <c r="B187" s="18" t="s">
        <v>122</v>
      </c>
      <c r="C187" s="18">
        <v>349</v>
      </c>
      <c r="D187" s="18">
        <v>112</v>
      </c>
      <c r="E187" s="18"/>
      <c r="F187" s="18"/>
      <c r="G187" s="18"/>
      <c r="H187" s="18"/>
      <c r="I187" s="18">
        <f>SUM(C187:H187)</f>
        <v>461</v>
      </c>
      <c r="J187" s="18"/>
      <c r="K187" s="18"/>
      <c r="L187" s="18">
        <f>J187+K187</f>
        <v>0</v>
      </c>
      <c r="M187" s="19">
        <f>I187+L187</f>
        <v>461</v>
      </c>
      <c r="N187" s="6"/>
    </row>
    <row r="188" spans="1:14" s="87" customFormat="1" ht="10.5" customHeight="1" thickBot="1">
      <c r="A188" s="89"/>
      <c r="B188" s="22" t="s">
        <v>159</v>
      </c>
      <c r="C188" s="22">
        <f>SUM(C186:C187)</f>
        <v>7422</v>
      </c>
      <c r="D188" s="22">
        <f aca="true" t="shared" si="76" ref="D188:M188">SUM(D186:D187)</f>
        <v>2428</v>
      </c>
      <c r="E188" s="22">
        <f t="shared" si="76"/>
        <v>3867</v>
      </c>
      <c r="F188" s="22">
        <f t="shared" si="76"/>
        <v>0</v>
      </c>
      <c r="G188" s="22">
        <f t="shared" si="76"/>
        <v>0</v>
      </c>
      <c r="H188" s="22">
        <f t="shared" si="76"/>
        <v>0</v>
      </c>
      <c r="I188" s="22">
        <f t="shared" si="76"/>
        <v>13717</v>
      </c>
      <c r="J188" s="22">
        <f t="shared" si="76"/>
        <v>0</v>
      </c>
      <c r="K188" s="22">
        <f t="shared" si="76"/>
        <v>0</v>
      </c>
      <c r="L188" s="22">
        <f t="shared" si="76"/>
        <v>0</v>
      </c>
      <c r="M188" s="23">
        <f t="shared" si="76"/>
        <v>13717</v>
      </c>
      <c r="N188" s="6"/>
    </row>
    <row r="189" spans="1:14" s="90" customFormat="1" ht="12.75">
      <c r="A189" s="139">
        <v>6</v>
      </c>
      <c r="B189" s="140" t="s">
        <v>170</v>
      </c>
      <c r="C189" s="140">
        <f>SUM(C183+C186)</f>
        <v>21681</v>
      </c>
      <c r="D189" s="140">
        <f aca="true" t="shared" si="77" ref="D189:M189">SUM(D183+D186)</f>
        <v>6986</v>
      </c>
      <c r="E189" s="140">
        <f t="shared" si="77"/>
        <v>22271</v>
      </c>
      <c r="F189" s="140">
        <f t="shared" si="77"/>
        <v>0</v>
      </c>
      <c r="G189" s="140">
        <f t="shared" si="77"/>
        <v>0</v>
      </c>
      <c r="H189" s="140">
        <f t="shared" si="77"/>
        <v>0</v>
      </c>
      <c r="I189" s="140">
        <f t="shared" si="77"/>
        <v>50938</v>
      </c>
      <c r="J189" s="140">
        <f t="shared" si="77"/>
        <v>0</v>
      </c>
      <c r="K189" s="140">
        <f t="shared" si="77"/>
        <v>276</v>
      </c>
      <c r="L189" s="140">
        <f t="shared" si="77"/>
        <v>276</v>
      </c>
      <c r="M189" s="151">
        <f t="shared" si="77"/>
        <v>51214</v>
      </c>
      <c r="N189" s="8"/>
    </row>
    <row r="190" spans="1:14" s="90" customFormat="1" ht="12.75">
      <c r="A190" s="130"/>
      <c r="B190" s="29" t="s">
        <v>122</v>
      </c>
      <c r="C190" s="29">
        <f>C187+C184</f>
        <v>-112</v>
      </c>
      <c r="D190" s="29">
        <f aca="true" t="shared" si="78" ref="D190:M190">D187+D184</f>
        <v>112</v>
      </c>
      <c r="E190" s="29">
        <f t="shared" si="78"/>
        <v>-2000</v>
      </c>
      <c r="F190" s="29">
        <f t="shared" si="78"/>
        <v>0</v>
      </c>
      <c r="G190" s="29">
        <f t="shared" si="78"/>
        <v>0</v>
      </c>
      <c r="H190" s="29">
        <f t="shared" si="78"/>
        <v>0</v>
      </c>
      <c r="I190" s="29">
        <f t="shared" si="78"/>
        <v>-2000</v>
      </c>
      <c r="J190" s="29">
        <f t="shared" si="78"/>
        <v>0</v>
      </c>
      <c r="K190" s="29">
        <f t="shared" si="78"/>
        <v>0</v>
      </c>
      <c r="L190" s="29">
        <f t="shared" si="78"/>
        <v>0</v>
      </c>
      <c r="M190" s="30">
        <f t="shared" si="78"/>
        <v>-2000</v>
      </c>
      <c r="N190" s="8"/>
    </row>
    <row r="191" spans="1:14" s="90" customFormat="1" ht="13.5" thickBot="1">
      <c r="A191" s="131"/>
      <c r="B191" s="31" t="s">
        <v>160</v>
      </c>
      <c r="C191" s="31">
        <f>SUM(C189:C190)</f>
        <v>21569</v>
      </c>
      <c r="D191" s="31">
        <f aca="true" t="shared" si="79" ref="D191:M191">SUM(D189:D190)</f>
        <v>7098</v>
      </c>
      <c r="E191" s="31">
        <f t="shared" si="79"/>
        <v>20271</v>
      </c>
      <c r="F191" s="31">
        <f t="shared" si="79"/>
        <v>0</v>
      </c>
      <c r="G191" s="31">
        <f t="shared" si="79"/>
        <v>0</v>
      </c>
      <c r="H191" s="31">
        <f t="shared" si="79"/>
        <v>0</v>
      </c>
      <c r="I191" s="31">
        <f t="shared" si="79"/>
        <v>48938</v>
      </c>
      <c r="J191" s="31">
        <f t="shared" si="79"/>
        <v>0</v>
      </c>
      <c r="K191" s="31">
        <f t="shared" si="79"/>
        <v>276</v>
      </c>
      <c r="L191" s="31">
        <f t="shared" si="79"/>
        <v>276</v>
      </c>
      <c r="M191" s="32">
        <f t="shared" si="79"/>
        <v>49214</v>
      </c>
      <c r="N191" s="8"/>
    </row>
    <row r="192" spans="1:14" s="113" customFormat="1" ht="12.75">
      <c r="A192" s="136"/>
      <c r="B192" s="137" t="s">
        <v>104</v>
      </c>
      <c r="C192" s="137">
        <f aca="true" t="shared" si="80" ref="C192:K192">C180+C189</f>
        <v>269550</v>
      </c>
      <c r="D192" s="137">
        <f t="shared" si="80"/>
        <v>85289</v>
      </c>
      <c r="E192" s="137">
        <f t="shared" si="80"/>
        <v>175917</v>
      </c>
      <c r="F192" s="137">
        <f t="shared" si="80"/>
        <v>23429</v>
      </c>
      <c r="G192" s="137">
        <f t="shared" si="80"/>
        <v>5010</v>
      </c>
      <c r="H192" s="137">
        <f t="shared" si="80"/>
        <v>2705</v>
      </c>
      <c r="I192" s="137">
        <f t="shared" si="80"/>
        <v>561900</v>
      </c>
      <c r="J192" s="137">
        <f t="shared" si="80"/>
        <v>25333</v>
      </c>
      <c r="K192" s="137">
        <f t="shared" si="80"/>
        <v>30021</v>
      </c>
      <c r="L192" s="137">
        <f>J192+K192</f>
        <v>55354</v>
      </c>
      <c r="M192" s="138">
        <f>I192+L192</f>
        <v>617254</v>
      </c>
      <c r="N192" s="10"/>
    </row>
    <row r="193" spans="1:14" s="87" customFormat="1" ht="12.75">
      <c r="A193" s="120"/>
      <c r="B193" s="62" t="s">
        <v>122</v>
      </c>
      <c r="C193" s="62">
        <f>C181+C190</f>
        <v>-4344</v>
      </c>
      <c r="D193" s="62">
        <f aca="true" t="shared" si="81" ref="D193:M193">D181+D190</f>
        <v>-801</v>
      </c>
      <c r="E193" s="62">
        <f t="shared" si="81"/>
        <v>-3081</v>
      </c>
      <c r="F193" s="62">
        <f t="shared" si="81"/>
        <v>3163</v>
      </c>
      <c r="G193" s="62">
        <f t="shared" si="81"/>
        <v>0</v>
      </c>
      <c r="H193" s="62">
        <f t="shared" si="81"/>
        <v>0</v>
      </c>
      <c r="I193" s="62">
        <f t="shared" si="81"/>
        <v>-5063</v>
      </c>
      <c r="J193" s="62">
        <f t="shared" si="81"/>
        <v>0</v>
      </c>
      <c r="K193" s="62">
        <f t="shared" si="81"/>
        <v>-6013</v>
      </c>
      <c r="L193" s="62">
        <f t="shared" si="81"/>
        <v>-6013</v>
      </c>
      <c r="M193" s="70">
        <f t="shared" si="81"/>
        <v>-11076</v>
      </c>
      <c r="N193" s="7"/>
    </row>
    <row r="194" spans="1:13" s="87" customFormat="1" ht="13.5" thickBot="1">
      <c r="A194" s="121"/>
      <c r="B194" s="63" t="s">
        <v>151</v>
      </c>
      <c r="C194" s="63">
        <f>SUM(C192:C193)</f>
        <v>265206</v>
      </c>
      <c r="D194" s="63">
        <f aca="true" t="shared" si="82" ref="D194:M194">SUM(D192:D193)</f>
        <v>84488</v>
      </c>
      <c r="E194" s="63">
        <f t="shared" si="82"/>
        <v>172836</v>
      </c>
      <c r="F194" s="63">
        <f t="shared" si="82"/>
        <v>26592</v>
      </c>
      <c r="G194" s="63">
        <f t="shared" si="82"/>
        <v>5010</v>
      </c>
      <c r="H194" s="63">
        <f t="shared" si="82"/>
        <v>2705</v>
      </c>
      <c r="I194" s="63">
        <f t="shared" si="82"/>
        <v>556837</v>
      </c>
      <c r="J194" s="63">
        <f t="shared" si="82"/>
        <v>25333</v>
      </c>
      <c r="K194" s="63">
        <f t="shared" si="82"/>
        <v>24008</v>
      </c>
      <c r="L194" s="63">
        <f t="shared" si="82"/>
        <v>49341</v>
      </c>
      <c r="M194" s="64">
        <f t="shared" si="82"/>
        <v>606178</v>
      </c>
    </row>
    <row r="195" spans="1:13" s="87" customFormat="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3" s="87" customFormat="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</row>
    <row r="197" spans="1:13" s="87" customFormat="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1:13" s="87" customFormat="1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</row>
    <row r="199" spans="1:13" s="87" customFormat="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</row>
    <row r="200" spans="1:13" s="87" customFormat="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1:13" s="87" customFormat="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</row>
    <row r="202" spans="1:13" s="87" customFormat="1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s="87" customFormat="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</row>
    <row r="204" spans="1:13" s="87" customFormat="1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1:13" s="87" customFormat="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s="87" customFormat="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</row>
    <row r="207" spans="1:13" s="87" customFormat="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</row>
    <row r="208" spans="1:13" s="87" customFormat="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1:13" s="87" customFormat="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</row>
    <row r="210" spans="1:13" s="87" customFormat="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</row>
    <row r="211" spans="1:13" s="87" customFormat="1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</row>
    <row r="212" spans="1:13" s="87" customFormat="1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1:13" s="87" customFormat="1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1:13" s="87" customFormat="1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1:13" s="87" customFormat="1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1:13" s="87" customFormat="1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 s="87" customFormat="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3" s="87" customFormat="1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s="87" customFormat="1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1:13" s="87" customFormat="1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1:13" s="87" customFormat="1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1:13" s="87" customFormat="1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s="87" customFormat="1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1:13" s="87" customFormat="1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13" s="87" customFormat="1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s="87" customFormat="1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s="87" customFormat="1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 s="87" customFormat="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s="87" customFormat="1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s="87" customFormat="1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1:13" s="87" customFormat="1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1:13" s="87" customFormat="1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s="87" customFormat="1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s="87" customFormat="1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s="87" customFormat="1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s="87" customFormat="1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s="87" customFormat="1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s="87" customFormat="1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 s="87" customFormat="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13" s="87" customFormat="1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s="87" customFormat="1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s="87" customFormat="1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s="87" customFormat="1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s="87" customFormat="1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1:13" s="87" customFormat="1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1:13" s="87" customFormat="1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s="87" customFormat="1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3" s="87" customFormat="1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1:13" s="87" customFormat="1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s="87" customFormat="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1:13" s="87" customFormat="1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1:13" s="87" customFormat="1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1:13" s="87" customFormat="1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1:13" s="87" customFormat="1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1:13" s="87" customFormat="1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1:13" s="87" customFormat="1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s="87" customFormat="1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1:13" s="87" customFormat="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1:13" s="87" customFormat="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1:13" s="87" customFormat="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 s="87" customFormat="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1:13" s="87" customFormat="1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1:13" s="87" customFormat="1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s="87" customFormat="1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1:13" s="87" customFormat="1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1:13" s="87" customFormat="1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3" s="87" customFormat="1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s="87" customFormat="1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3" s="87" customFormat="1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1:13" s="87" customFormat="1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1" spans="1:13" s="87" customFormat="1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 s="87" customFormat="1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</row>
    <row r="273" spans="1:13" s="87" customFormat="1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</row>
    <row r="274" spans="1:13" s="87" customFormat="1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</row>
    <row r="275" spans="1:13" s="87" customFormat="1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</row>
    <row r="276" spans="1:13" s="87" customFormat="1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</row>
    <row r="277" spans="1:13" s="87" customFormat="1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</row>
    <row r="278" spans="1:13" s="87" customFormat="1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</row>
    <row r="279" spans="1:13" s="87" customFormat="1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</row>
    <row r="280" spans="1:13" s="87" customFormat="1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1:13" s="87" customFormat="1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1:13" s="87" customFormat="1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 s="87" customFormat="1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</row>
    <row r="284" spans="1:13" s="87" customFormat="1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1:13" s="87" customFormat="1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1:13" s="87" customFormat="1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</row>
    <row r="287" spans="1:13" s="87" customFormat="1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1:13" s="87" customFormat="1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</row>
    <row r="289" spans="1:13" s="87" customFormat="1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</row>
    <row r="290" spans="1:13" s="87" customFormat="1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</row>
    <row r="291" spans="1:13" s="87" customFormat="1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1:13" s="87" customFormat="1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1:13" s="87" customFormat="1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 s="87" customFormat="1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3" s="87" customFormat="1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1:13" s="87" customFormat="1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</row>
    <row r="297" spans="1:13" s="87" customFormat="1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</row>
    <row r="298" spans="1:13" s="87" customFormat="1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</row>
    <row r="299" spans="1:13" s="87" customFormat="1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</row>
    <row r="300" spans="1:13" s="87" customFormat="1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</row>
    <row r="301" spans="1:13" s="87" customFormat="1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1:13" s="87" customFormat="1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</row>
    <row r="303" spans="1:13" s="87" customFormat="1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</row>
    <row r="304" spans="1:13" s="87" customFormat="1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 s="87" customFormat="1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1:13" s="87" customFormat="1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1:13" s="87" customFormat="1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</row>
    <row r="308" spans="1:13" s="87" customFormat="1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</row>
    <row r="309" spans="1:13" s="87" customFormat="1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</row>
    <row r="310" spans="1:13" s="87" customFormat="1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</row>
    <row r="311" spans="1:13" s="87" customFormat="1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1:13" s="87" customFormat="1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</row>
    <row r="313" spans="1:13" s="87" customFormat="1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1:13" s="87" customFormat="1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1:13" s="87" customFormat="1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 s="87" customFormat="1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</row>
    <row r="317" spans="1:13" s="87" customFormat="1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</row>
    <row r="318" spans="1:13" s="87" customFormat="1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</row>
    <row r="319" spans="1:13" s="87" customFormat="1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1:13" s="87" customFormat="1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</row>
    <row r="321" spans="1:13" s="87" customFormat="1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spans="1:13" s="87" customFormat="1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spans="1:13" s="87" customFormat="1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s="87" customFormat="1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spans="1:13" s="87" customFormat="1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spans="1:13" s="87" customFormat="1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s="87" customFormat="1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spans="1:13" s="87" customFormat="1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spans="1:13" s="87" customFormat="1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1:13" s="87" customFormat="1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spans="1:13" s="87" customFormat="1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spans="1:13" s="87" customFormat="1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1:13" s="87" customFormat="1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spans="1:13" s="87" customFormat="1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</row>
    <row r="335" spans="1:13" s="87" customFormat="1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</row>
    <row r="336" spans="1:13" s="87" customFormat="1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</row>
    <row r="337" spans="1:13" s="87" customFormat="1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1:13" s="87" customFormat="1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</row>
    <row r="339" spans="1:13" s="87" customFormat="1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</row>
    <row r="340" spans="1:13" s="87" customFormat="1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</row>
    <row r="341" spans="1:13" s="87" customFormat="1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</row>
    <row r="342" spans="1:13" s="87" customFormat="1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</row>
    <row r="343" spans="1:13" s="87" customFormat="1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</row>
    <row r="344" spans="1:13" s="87" customFormat="1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</row>
    <row r="345" spans="1:13" s="87" customFormat="1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</row>
    <row r="346" spans="1:13" s="87" customFormat="1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</row>
    <row r="347" spans="1:13" s="87" customFormat="1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</row>
    <row r="348" spans="1:13" s="87" customFormat="1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13" s="87" customFormat="1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</row>
    <row r="350" spans="1:13" s="87" customFormat="1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</row>
    <row r="351" spans="1:13" s="87" customFormat="1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</row>
    <row r="352" spans="1:13" s="87" customFormat="1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</row>
    <row r="353" spans="1:13" s="87" customFormat="1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</row>
    <row r="354" spans="1:13" s="87" customFormat="1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</row>
    <row r="355" spans="1:13" s="87" customFormat="1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</row>
    <row r="356" spans="1:13" s="87" customFormat="1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1:13" s="87" customFormat="1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</row>
    <row r="358" spans="1:13" s="87" customFormat="1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</row>
    <row r="359" spans="1:13" s="87" customFormat="1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1:13" s="87" customFormat="1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</row>
    <row r="361" spans="1:13" s="87" customFormat="1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</row>
    <row r="362" spans="1:13" s="87" customFormat="1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</row>
    <row r="363" spans="1:13" s="87" customFormat="1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</row>
    <row r="364" spans="1:13" s="87" customFormat="1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</row>
    <row r="365" spans="1:13" s="87" customFormat="1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</row>
    <row r="366" spans="1:13" s="87" customFormat="1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</row>
    <row r="367" spans="1:13" s="87" customFormat="1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</row>
    <row r="368" spans="1:13" s="87" customFormat="1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</row>
    <row r="369" spans="1:13" s="87" customFormat="1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</row>
    <row r="370" spans="1:13" s="87" customFormat="1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1:13" s="87" customFormat="1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</row>
    <row r="372" spans="1:13" s="87" customFormat="1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</row>
    <row r="373" spans="1:13" s="87" customFormat="1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</row>
    <row r="374" spans="1:13" s="87" customFormat="1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</row>
    <row r="375" spans="1:13" s="87" customFormat="1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</row>
    <row r="376" spans="1:13" s="87" customFormat="1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</row>
    <row r="377" spans="1:13" s="87" customFormat="1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</row>
    <row r="378" spans="1:13" s="87" customFormat="1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</row>
    <row r="379" spans="1:13" s="87" customFormat="1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1:13" s="87" customFormat="1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</row>
    <row r="381" spans="1:13" s="87" customFormat="1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</row>
    <row r="382" spans="1:13" s="87" customFormat="1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1:13" s="87" customFormat="1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</row>
    <row r="384" spans="1:13" s="87" customFormat="1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</row>
    <row r="385" spans="1:13" s="87" customFormat="1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</row>
    <row r="386" spans="1:13" s="87" customFormat="1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</row>
    <row r="387" spans="1:13" s="87" customFormat="1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</row>
    <row r="388" spans="1:13" s="87" customFormat="1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</row>
    <row r="389" spans="1:13" s="87" customFormat="1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</row>
    <row r="390" spans="1:13" s="87" customFormat="1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</row>
    <row r="391" spans="1:13" s="87" customFormat="1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</row>
    <row r="392" spans="1:13" s="87" customFormat="1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1:13" s="87" customFormat="1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1:13" s="87" customFormat="1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</row>
    <row r="395" spans="1:13" s="87" customFormat="1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</row>
    <row r="396" spans="1:13" s="87" customFormat="1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</row>
    <row r="397" spans="1:13" s="87" customFormat="1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</row>
    <row r="398" spans="1:13" s="87" customFormat="1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</row>
    <row r="399" spans="1:13" s="87" customFormat="1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</row>
    <row r="400" spans="1:13" s="87" customFormat="1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</row>
    <row r="401" spans="1:13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</row>
    <row r="642" spans="1:13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</row>
    <row r="643" spans="1:13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</row>
    <row r="644" spans="1:13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</row>
    <row r="645" spans="1:13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</row>
    <row r="646" spans="1:13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</row>
    <row r="647" spans="1:13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</row>
    <row r="648" spans="1:13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</row>
    <row r="649" spans="1:13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</row>
    <row r="650" spans="1:13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</row>
    <row r="651" spans="1:13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</row>
    <row r="652" spans="1:13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</row>
    <row r="653" spans="1:13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</row>
    <row r="654" spans="1:13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</row>
    <row r="655" spans="1:13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</row>
    <row r="656" spans="1:13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</row>
    <row r="657" spans="1:13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</row>
    <row r="659" spans="1:13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</row>
    <row r="660" spans="1:13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</row>
    <row r="661" spans="1:13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</row>
    <row r="662" spans="1:13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3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</row>
    <row r="664" spans="1:13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</row>
    <row r="665" spans="1:13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</row>
    <row r="666" spans="1:13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</row>
    <row r="667" spans="1:13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</row>
    <row r="668" spans="1:13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</row>
    <row r="669" spans="1:13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</row>
    <row r="670" spans="1:13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</row>
    <row r="671" spans="1:13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</row>
    <row r="672" spans="1:13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</row>
    <row r="673" spans="1:13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</row>
    <row r="674" spans="1:13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</row>
    <row r="675" spans="1:13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</row>
    <row r="676" spans="1:13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</row>
    <row r="677" spans="1:13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</row>
    <row r="678" spans="1:13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</row>
    <row r="679" spans="1:13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</row>
    <row r="680" spans="1:13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</row>
    <row r="681" spans="1:13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</row>
    <row r="682" spans="1:13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</row>
    <row r="683" spans="1:13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</row>
    <row r="684" spans="1:13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</row>
    <row r="685" spans="1:13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</row>
    <row r="686" spans="1:13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</row>
    <row r="687" spans="1:13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</row>
    <row r="688" spans="1:13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</row>
    <row r="689" spans="1:13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</row>
    <row r="690" spans="1:13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</row>
    <row r="691" spans="1:13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</row>
    <row r="692" spans="1:13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3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</row>
    <row r="694" spans="1:13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</row>
    <row r="695" spans="1:13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</row>
    <row r="696" spans="1:13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</row>
    <row r="697" spans="1:13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</row>
    <row r="698" spans="1:13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</row>
    <row r="699" spans="1:13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</row>
    <row r="701" spans="1:13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</row>
    <row r="702" spans="1:13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</row>
    <row r="703" spans="1:13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</row>
    <row r="704" spans="1:13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</row>
    <row r="705" spans="1:13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</row>
    <row r="706" spans="1:13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</row>
    <row r="707" spans="1:13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</row>
    <row r="708" spans="1:13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</row>
    <row r="710" spans="1:13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</row>
    <row r="712" spans="1:13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</row>
    <row r="713" spans="1:13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</row>
    <row r="714" spans="1:13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</row>
    <row r="715" spans="1:13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</row>
    <row r="716" spans="1:13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</row>
    <row r="717" spans="1:13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</row>
    <row r="718" spans="1:13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</row>
    <row r="719" spans="1:13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</row>
    <row r="720" spans="1:13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</row>
    <row r="721" spans="1:13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</row>
    <row r="722" spans="1:13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3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</row>
    <row r="724" spans="1:13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</row>
    <row r="725" spans="1:13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</row>
    <row r="726" spans="1:13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</row>
    <row r="727" spans="1:13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</row>
    <row r="728" spans="1:13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</row>
    <row r="729" spans="1:13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</row>
    <row r="730" spans="1:13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</row>
    <row r="731" spans="1:13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</row>
    <row r="732" spans="1:13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</row>
    <row r="733" spans="1:13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</row>
    <row r="734" spans="1:13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</row>
    <row r="735" spans="1:13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</row>
    <row r="736" spans="1:13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</row>
    <row r="737" spans="1:13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</row>
    <row r="738" spans="1:13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</row>
    <row r="739" spans="1:13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</row>
    <row r="740" spans="1:13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</row>
    <row r="741" spans="1:13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</row>
    <row r="742" spans="1:13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</row>
    <row r="743" spans="1:13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</row>
    <row r="744" spans="1:13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</row>
    <row r="745" spans="1:13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</row>
    <row r="747" spans="1:13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</row>
    <row r="748" spans="1:13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</row>
    <row r="749" spans="1:13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</row>
    <row r="750" spans="1:13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</row>
    <row r="751" spans="1:13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</row>
    <row r="752" spans="1:13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3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</row>
    <row r="754" spans="1:13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</row>
    <row r="755" spans="1:13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</row>
    <row r="756" spans="1:13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</row>
    <row r="757" spans="1:13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</row>
    <row r="758" spans="1:13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</row>
    <row r="760" spans="1:13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</row>
    <row r="761" spans="1:13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</row>
    <row r="762" spans="1:13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</row>
    <row r="763" spans="1:13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</row>
    <row r="764" spans="1:13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</row>
    <row r="765" spans="1:13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</row>
    <row r="766" spans="1:13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</row>
    <row r="767" spans="1:13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</row>
    <row r="768" spans="1:13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</row>
    <row r="769" spans="1:13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</row>
    <row r="770" spans="1:13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</row>
    <row r="771" spans="1:13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</row>
    <row r="772" spans="1:13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</row>
    <row r="773" spans="1:13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</row>
    <row r="774" spans="1:13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</row>
    <row r="775" spans="1:13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</row>
    <row r="776" spans="1:13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</row>
    <row r="777" spans="1:13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</row>
    <row r="778" spans="1:13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  <row r="779" spans="1:13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</row>
    <row r="780" spans="1:13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</row>
    <row r="781" spans="1:13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</row>
    <row r="782" spans="1:13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3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</row>
    <row r="784" spans="1:13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</row>
    <row r="785" spans="1:13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</row>
    <row r="786" spans="1:13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</row>
    <row r="787" spans="1:13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</row>
    <row r="788" spans="1:13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</row>
    <row r="789" spans="1:13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</row>
    <row r="790" spans="1:13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</row>
    <row r="791" spans="1:13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</row>
    <row r="792" spans="1:13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</row>
    <row r="793" spans="1:13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</row>
    <row r="795" spans="1:13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</row>
    <row r="796" spans="1:13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</row>
    <row r="797" spans="1:13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</row>
    <row r="798" spans="1:13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</row>
    <row r="799" spans="1:13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</row>
    <row r="800" spans="1:13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</row>
    <row r="801" spans="1:13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</row>
    <row r="802" spans="1:13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</row>
    <row r="803" spans="1:13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</row>
    <row r="804" spans="1:13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</row>
    <row r="805" spans="1:13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</row>
    <row r="806" spans="1:13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</row>
    <row r="807" spans="1:13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</row>
    <row r="808" spans="1:13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</row>
    <row r="809" spans="1:13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</row>
    <row r="810" spans="1:13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</row>
    <row r="811" spans="1:13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</row>
    <row r="812" spans="1:13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3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</row>
    <row r="814" spans="1:13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</row>
    <row r="815" spans="1:13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</row>
    <row r="816" spans="1:13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</row>
    <row r="817" spans="1:13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</row>
    <row r="818" spans="1:13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</row>
    <row r="819" spans="1:13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</row>
    <row r="820" spans="1:13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</row>
    <row r="821" spans="1:13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</row>
    <row r="822" spans="1:13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</row>
    <row r="823" spans="1:13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</row>
    <row r="824" spans="1:13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</row>
    <row r="825" spans="1:13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</row>
    <row r="826" spans="1:13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</row>
    <row r="827" spans="1:13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</row>
    <row r="828" spans="1:13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</row>
    <row r="829" spans="1:13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</row>
    <row r="830" spans="1:13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</row>
    <row r="831" spans="1:13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</row>
    <row r="832" spans="1:13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</row>
    <row r="833" spans="1:13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</row>
    <row r="834" spans="1:13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</row>
    <row r="835" spans="1:13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</row>
    <row r="836" spans="1:13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</row>
    <row r="837" spans="1:13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</row>
    <row r="838" spans="1:13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</row>
    <row r="839" spans="1:13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</row>
    <row r="840" spans="1:13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</row>
    <row r="841" spans="1:13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</row>
    <row r="842" spans="1:13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3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</row>
    <row r="844" spans="1:13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</row>
    <row r="845" spans="1:13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</row>
    <row r="846" spans="1:13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</row>
    <row r="847" spans="1:13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</row>
    <row r="848" spans="1:13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</row>
    <row r="849" spans="1:13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</row>
    <row r="850" spans="1:13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</row>
    <row r="851" spans="1:13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</row>
    <row r="852" spans="1:13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</row>
    <row r="853" spans="1:13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</row>
    <row r="854" spans="1:13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</row>
    <row r="855" spans="1:13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</row>
    <row r="856" spans="1:13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</row>
    <row r="857" spans="1:13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</row>
    <row r="858" spans="1:13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</row>
    <row r="859" spans="1:13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</row>
    <row r="860" spans="1:13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</row>
    <row r="861" spans="1:13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</row>
    <row r="862" spans="1:13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</row>
    <row r="863" spans="1:13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</row>
    <row r="864" spans="1:13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</row>
    <row r="865" spans="1:13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</row>
    <row r="866" spans="1:13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</row>
    <row r="867" spans="1:13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</row>
    <row r="868" spans="1:13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</row>
    <row r="869" spans="1:13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</row>
    <row r="870" spans="1:13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</row>
    <row r="871" spans="1:13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</row>
    <row r="872" spans="1:13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3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</row>
    <row r="874" spans="1:13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</row>
    <row r="875" spans="1:13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</row>
    <row r="876" spans="1:13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</row>
    <row r="877" spans="1:13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</row>
    <row r="878" spans="1:13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</row>
    <row r="879" spans="1:13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</row>
    <row r="880" spans="1:13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</row>
    <row r="881" spans="1:13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</row>
    <row r="882" spans="1:13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</row>
    <row r="883" spans="1:13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</row>
    <row r="884" spans="1:13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</row>
    <row r="885" spans="1:13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</row>
    <row r="886" spans="1:13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</row>
    <row r="887" spans="1:13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</row>
    <row r="888" spans="1:13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</row>
    <row r="889" spans="1:13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</row>
    <row r="890" spans="1:13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</row>
    <row r="891" spans="1:13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</row>
    <row r="892" spans="1:13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</row>
    <row r="893" spans="1:13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</row>
    <row r="894" spans="1:13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</row>
    <row r="895" spans="1:13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</row>
    <row r="896" spans="1:13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</row>
    <row r="897" spans="1:13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</row>
    <row r="898" spans="1:13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</row>
    <row r="899" spans="1:13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</row>
    <row r="900" spans="1:13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</row>
    <row r="901" spans="1:13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</row>
    <row r="902" spans="1:13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3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</row>
    <row r="904" spans="1:13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</row>
    <row r="905" spans="1:13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</row>
    <row r="906" spans="1:13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</row>
    <row r="907" spans="1:13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</row>
    <row r="908" spans="1:13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</row>
    <row r="909" spans="1:13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</row>
    <row r="910" spans="1:13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</row>
    <row r="911" spans="1:13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</row>
    <row r="912" spans="1:13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</row>
    <row r="913" spans="1:13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</row>
    <row r="914" spans="1:13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</row>
    <row r="915" spans="1:13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</row>
    <row r="916" spans="1:13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</row>
    <row r="917" spans="1:13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</row>
    <row r="918" spans="1:13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</row>
    <row r="919" spans="1:13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</row>
    <row r="920" spans="1:13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</row>
    <row r="921" spans="1:13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</row>
    <row r="922" spans="1:13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</row>
    <row r="923" spans="1:13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</row>
    <row r="924" spans="1:13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</row>
    <row r="925" spans="1:13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</row>
    <row r="926" spans="1:13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</row>
    <row r="927" spans="1:13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</row>
    <row r="928" spans="1:13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</row>
    <row r="929" spans="1:13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</row>
    <row r="930" spans="1:13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</row>
    <row r="931" spans="1:13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</row>
    <row r="932" spans="1:13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3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</row>
    <row r="934" spans="1:13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</row>
    <row r="935" spans="1:13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</row>
    <row r="936" spans="1:13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</row>
    <row r="937" spans="1:13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</row>
    <row r="938" spans="1:13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</row>
    <row r="939" spans="1:13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</row>
    <row r="940" spans="1:13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</row>
    <row r="941" spans="1:13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</row>
    <row r="942" spans="1:13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</row>
    <row r="943" spans="1:13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</row>
    <row r="944" spans="1:13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</row>
    <row r="945" spans="1:13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</row>
    <row r="946" spans="1:13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</row>
    <row r="947" spans="1:13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</row>
    <row r="948" spans="1:13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</row>
    <row r="949" spans="1:13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</row>
    <row r="950" spans="1:13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</row>
    <row r="951" spans="1:13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</row>
    <row r="952" spans="1:13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</row>
    <row r="953" spans="1:13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</row>
    <row r="954" spans="1:13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</row>
    <row r="955" spans="1:13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</row>
    <row r="956" spans="1:13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</row>
    <row r="957" spans="1:13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</row>
    <row r="958" spans="1:13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</row>
    <row r="959" spans="1:13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</row>
    <row r="960" spans="1:13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</row>
    <row r="961" spans="1:13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</row>
    <row r="962" spans="1:13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</row>
    <row r="963" spans="1:13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</row>
    <row r="964" spans="1:13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</row>
    <row r="965" spans="1:13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</row>
    <row r="966" spans="1:13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</row>
    <row r="967" spans="1:13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</row>
    <row r="968" spans="1:13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</row>
    <row r="969" spans="1:13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</row>
    <row r="970" spans="1:13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</row>
    <row r="971" spans="1:13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</row>
    <row r="972" spans="1:13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</row>
    <row r="973" spans="1:13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</row>
    <row r="974" spans="1:13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</row>
    <row r="975" spans="1:13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</row>
    <row r="976" spans="1:13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</row>
    <row r="977" spans="1:13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</row>
    <row r="978" spans="1:13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</row>
    <row r="979" spans="1:13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</row>
    <row r="980" spans="1:13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</row>
    <row r="981" spans="1:13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</row>
    <row r="982" spans="1:13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</row>
    <row r="983" spans="1:13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</row>
    <row r="984" spans="1:13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</row>
    <row r="985" spans="1:13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</row>
    <row r="986" spans="1:13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</row>
    <row r="987" spans="1:13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</row>
    <row r="988" spans="1:13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</row>
    <row r="989" spans="1:13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</row>
    <row r="991" spans="1:13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</row>
    <row r="992" spans="1:13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</row>
    <row r="993" spans="1:13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</row>
    <row r="994" spans="1:13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</row>
    <row r="995" spans="1:13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</row>
    <row r="996" spans="1:13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</row>
    <row r="997" spans="1:13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</row>
    <row r="998" spans="1:13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</row>
    <row r="999" spans="1:13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</row>
    <row r="1000" spans="1:13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</row>
    <row r="1001" spans="1:13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</row>
    <row r="1002" spans="1:13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</row>
    <row r="1003" spans="1:13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</row>
    <row r="1004" spans="1:13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</row>
    <row r="1005" spans="1:13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</row>
    <row r="1006" spans="1:13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</row>
    <row r="1007" spans="1:13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</row>
    <row r="1008" spans="1:13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</row>
    <row r="1009" spans="1:13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</row>
    <row r="1010" spans="1:13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</row>
    <row r="1011" spans="1:13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</row>
    <row r="1012" spans="1:13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</row>
    <row r="1013" spans="1:13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</row>
    <row r="1014" spans="1:13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</row>
    <row r="1015" spans="1:13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</row>
    <row r="1016" spans="1:13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</row>
    <row r="1017" spans="1:13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</row>
    <row r="1018" spans="1:13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</row>
    <row r="1019" spans="1:13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</row>
    <row r="1020" spans="1:13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</row>
    <row r="1021" spans="1:13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</row>
    <row r="1022" spans="1:13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</row>
    <row r="1023" spans="1:13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</row>
    <row r="1024" spans="1:13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</row>
    <row r="1025" spans="1:13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</row>
    <row r="1026" spans="1:13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</row>
    <row r="1027" spans="1:13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</row>
    <row r="1028" spans="1:13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</row>
    <row r="1029" spans="1:13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</row>
    <row r="1030" spans="1:13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</row>
    <row r="1031" spans="1:13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</row>
    <row r="1032" spans="1:13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</row>
    <row r="1033" spans="1:13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</row>
    <row r="1034" spans="1:13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</row>
    <row r="1035" spans="1:13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</row>
    <row r="1036" spans="1:13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</row>
    <row r="1037" spans="1:13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</row>
    <row r="1038" spans="1:13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</row>
    <row r="1039" spans="1:13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</row>
    <row r="1040" spans="1:13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</row>
    <row r="1041" spans="1:13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</row>
    <row r="1042" spans="1:13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</row>
    <row r="1043" spans="1:13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</row>
    <row r="1044" spans="1:13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</row>
    <row r="1045" spans="1:13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</row>
    <row r="1046" spans="1:13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</row>
    <row r="1047" spans="1:13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</row>
    <row r="1048" spans="1:13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</row>
    <row r="1049" spans="1:13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</row>
    <row r="1050" spans="1:13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</row>
    <row r="1051" spans="1:13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</row>
    <row r="1052" spans="1:13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</row>
    <row r="1053" spans="1:13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</row>
    <row r="1054" spans="1:13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</row>
    <row r="1055" spans="1:13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</row>
    <row r="1056" spans="1:13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</row>
    <row r="1057" spans="1:13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</row>
    <row r="1058" spans="1:13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</row>
    <row r="1059" spans="1:13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</row>
    <row r="1060" spans="1:13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</row>
    <row r="1061" spans="1:13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</row>
    <row r="1062" spans="1:13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</row>
    <row r="1063" spans="1:13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</row>
    <row r="1064" spans="1:13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</row>
    <row r="1065" spans="1:13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</row>
    <row r="1066" spans="1:13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</row>
    <row r="1067" spans="1:13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</row>
    <row r="1068" spans="1:13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</row>
    <row r="1069" spans="1:13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</row>
    <row r="1070" spans="1:13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</row>
    <row r="1071" spans="1:13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</row>
    <row r="1072" spans="1:13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</row>
    <row r="1073" spans="1:13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</row>
    <row r="1074" spans="1:13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</row>
    <row r="1075" spans="1:13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</row>
    <row r="1076" spans="1:13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</row>
    <row r="1077" spans="1:13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</row>
    <row r="1078" spans="1:13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</row>
    <row r="1079" spans="1:13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</row>
    <row r="1080" spans="1:13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</row>
    <row r="1081" spans="1:13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</row>
    <row r="1082" spans="1:13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</row>
    <row r="1083" spans="1:13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</row>
    <row r="1084" spans="1:13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</row>
    <row r="1085" spans="1:13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</row>
    <row r="1086" spans="1:13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</row>
    <row r="1087" spans="1:13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</row>
    <row r="1088" spans="1:13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</row>
    <row r="1089" spans="1:13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</row>
    <row r="1090" spans="1:13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</row>
    <row r="1091" spans="1:13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</row>
    <row r="1092" spans="1:13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</row>
    <row r="1093" spans="1:13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</row>
    <row r="1094" spans="1:13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</row>
    <row r="1095" spans="1:13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</row>
    <row r="1096" spans="1:13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</row>
    <row r="1097" spans="1:13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</row>
    <row r="1098" spans="1:13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</row>
    <row r="1099" spans="1:13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</row>
    <row r="1100" spans="1:13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</row>
    <row r="1101" spans="1:13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</row>
    <row r="1102" spans="1:13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</row>
    <row r="1103" spans="1:13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</row>
    <row r="1104" spans="1:13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</row>
    <row r="1105" spans="1:13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</row>
    <row r="1106" spans="1:13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</row>
    <row r="1107" spans="1:13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</row>
    <row r="1108" spans="1:13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</row>
    <row r="1109" spans="1:13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</row>
    <row r="1110" spans="1:13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</row>
    <row r="1111" spans="1:13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</row>
    <row r="1112" spans="1:13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</row>
    <row r="1113" spans="1:13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</row>
    <row r="1114" spans="1:13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</row>
    <row r="1115" spans="1:13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</row>
    <row r="1116" spans="1:13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</row>
    <row r="1117" spans="1:13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</row>
    <row r="1118" spans="1:13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</row>
    <row r="1119" spans="1:13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</row>
    <row r="1120" spans="1:13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</row>
    <row r="1121" spans="1:13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</row>
    <row r="1122" spans="1:13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</row>
    <row r="1123" spans="1:13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</row>
    <row r="1124" spans="1:13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</row>
    <row r="1125" spans="1:13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</row>
    <row r="1126" spans="1:13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</row>
    <row r="1127" spans="1:13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</row>
    <row r="1128" spans="1:13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</row>
    <row r="1129" spans="1:13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</row>
    <row r="1130" spans="1:13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</row>
    <row r="1131" spans="1:13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</row>
    <row r="1132" spans="1:13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</row>
    <row r="1133" spans="1:13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</row>
    <row r="1134" spans="1:13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</row>
    <row r="1135" spans="1:13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</row>
    <row r="1136" spans="1:13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</row>
  </sheetData>
  <mergeCells count="7">
    <mergeCell ref="C171:L171"/>
    <mergeCell ref="C88:L88"/>
    <mergeCell ref="A1:M1"/>
    <mergeCell ref="A2:M2"/>
    <mergeCell ref="C4:L4"/>
    <mergeCell ref="C45:L45"/>
    <mergeCell ref="C130:L13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2007-01-03T13:51:49Z</cp:lastPrinted>
  <dcterms:created xsi:type="dcterms:W3CDTF">2003-02-14T09:32:56Z</dcterms:created>
  <dcterms:modified xsi:type="dcterms:W3CDTF">2005-04-19T18:00:49Z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