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<sst xmlns="http://schemas.openxmlformats.org/spreadsheetml/2006/main" count="200" uniqueCount="179">
  <si>
    <t>Cím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</si>
  <si>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</si>
  <si>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</si>
  <si>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</si>
  <si>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</si>
  <si>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</si>
  <si>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</si>
  <si>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</si>
  <si>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</si>
  <si>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</si>
  <si>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</si>
  <si>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</si>
  <si>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</si>
  <si>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</si>
  <si>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</si>
  <si>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</si>
  <si>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</si>
  <si>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</si>
  <si>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</si>
  <si>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</si>
  <si>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</si>
  <si>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</si>
  <si>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</si>
  <si>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</si>
  <si>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</si>
  <si>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</si>
  <si>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</si>
  <si>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</si>
  <si>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</si>
  <si>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</si>
  <si>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</si>
  <si>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</si>
  <si>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</si>
  <si>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</si>
  <si>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</si>
  <si>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</si>
  <si>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</si>
  <si>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</si>
  <si>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</si>
  <si>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</si>
  <si>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</si>
  <si>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</si>
  <si>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</si>
  <si>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</si>
  <si>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</si>
  <si>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</si>
  <si>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</si>
  <si>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</si>
  <si>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</si>
  <si>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</si>
  <si>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</si>
  <si>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</si>
  <si>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</si>
  <si>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</si>
  <si>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</si>
  <si>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</si>
  <si>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</si>
  <si>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</si>
  <si>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</si>
  <si>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</si>
  <si>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</si>
  <si>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</si>
  <si>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</si>
  <si>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</si>
  <si>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</si>
  <si>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</si>
  <si>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</si>
  <si>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</si>
  <si>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</si>
  <si>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</si>
  <si>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</si>
  <si>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</si>
  <si>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</si>
  <si>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</si>
  <si>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</si>
  <si>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</si>
  <si>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</si>
  <si>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</si>
  <si>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</si>
  <si>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</si>
  <si>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</si>
  <si>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</si>
  <si>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</si>
  <si>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</si>
  <si>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</si>
  <si>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</si>
  <si>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</si>
  <si>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</si>
  <si>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</si>
  <si>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</si>
  <si>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</si>
  <si>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</si>
  <si>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</si>
  <si>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</si>
  <si>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</si>
  <si>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</si>
  <si>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</si>
  <si>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</si>
  <si>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</si>
  <si>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</si>
  <si>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</si>
  <si>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</si>
  <si>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</si>
  <si>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</si>
  <si>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</si>
  <si>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</si>
  <si>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</si>
  <si>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</si>
  <si>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</si>
  <si>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</si>
  <si>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</si>
  <si>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Helyi közutak létesítés</t>
  </si>
  <si>
    <t>Pénze.</t>
  </si>
  <si>
    <t>Fejl.</t>
  </si>
  <si>
    <t>Munka.a.</t>
  </si>
  <si>
    <t>Fejlesz.</t>
  </si>
  <si>
    <t>össz.</t>
  </si>
  <si>
    <t>fejl.kiad.</t>
  </si>
  <si>
    <t>Hitel</t>
  </si>
  <si>
    <t>3 4</t>
  </si>
  <si>
    <t>1000 Ft-ban</t>
  </si>
  <si>
    <t>Szoc. étk. közvetett költség</t>
  </si>
  <si>
    <t>Szociális étkezés összesen</t>
  </si>
  <si>
    <t>közvetett költség</t>
  </si>
  <si>
    <t>Közvetett költsg</t>
  </si>
  <si>
    <t>Települési hulladék kez.összesen</t>
  </si>
  <si>
    <t>Közvetett költség</t>
  </si>
  <si>
    <t xml:space="preserve">Város és községrend. össz. </t>
  </si>
  <si>
    <t xml:space="preserve">Köztrmető  fennt. össz. </t>
  </si>
  <si>
    <t xml:space="preserve">Közutak üzemeltetése össz. </t>
  </si>
  <si>
    <t>Munakhrlyi vendégl. összesen</t>
  </si>
  <si>
    <t>Saját ingatlan haszn. összesen</t>
  </si>
  <si>
    <t>Közvetet költség</t>
  </si>
  <si>
    <t>Önkéntes tűzoltóság össz.</t>
  </si>
  <si>
    <t>Önk. int. ell. összesen:</t>
  </si>
  <si>
    <t>Egyéb szórakozt. tev. összesen:</t>
  </si>
  <si>
    <t>Óvodai int. étkezés összesen:</t>
  </si>
  <si>
    <t>Óvodai int. vagyon összesen:</t>
  </si>
  <si>
    <t>Iskolai int. étkezés összesen:</t>
  </si>
  <si>
    <t>Iskolai int. vagyon összesen:</t>
  </si>
  <si>
    <t>Anya és gyermekvéd. összesen:</t>
  </si>
  <si>
    <t>Kiegészítő alapell. összesen:</t>
  </si>
  <si>
    <t>Háziorvosi ellátás összesen:</t>
  </si>
  <si>
    <t>Költség</t>
  </si>
  <si>
    <t xml:space="preserve">Műv.Központ és Könyvtár össz. </t>
  </si>
  <si>
    <t>Rendszeres pénzbeni  szoc.ellátás</t>
  </si>
  <si>
    <t>Eseti pénzbeni szoc. ellátás</t>
  </si>
  <si>
    <t>1 3 4</t>
  </si>
  <si>
    <t>Eseti pénzbeni gyermekvéd. ellátás</t>
  </si>
  <si>
    <t>1 3 6</t>
  </si>
  <si>
    <t>1 3 7</t>
  </si>
  <si>
    <t>Rendszeres pénzb. gyermekv.c.ellát.</t>
  </si>
  <si>
    <t>Iskolai intézményi étkezés</t>
  </si>
  <si>
    <t>törl.</t>
  </si>
  <si>
    <t>Közvetlen költség mindösszesen</t>
  </si>
  <si>
    <t>Közvetett költség mindösszesen</t>
  </si>
  <si>
    <t xml:space="preserve">Költség mindösszesen </t>
  </si>
  <si>
    <t>Közvetlen  költség összesen</t>
  </si>
  <si>
    <t>Település üzemeltetés  ktg.össz.</t>
  </si>
  <si>
    <t>Szoc. ellátás közvetett ktg. össz.</t>
  </si>
  <si>
    <t>Szoc.ellátás költsége összesen</t>
  </si>
  <si>
    <t>közvetett költség összesen</t>
  </si>
  <si>
    <t xml:space="preserve">Katasztófa véd. költség össz. </t>
  </si>
  <si>
    <t>Egyéb feladatok költség  össz.</t>
  </si>
  <si>
    <t>Polg. Hiv. költség mindösszesen</t>
  </si>
  <si>
    <t>Óvodai ellátás  költség mindössz.</t>
  </si>
  <si>
    <t>Általános isk.költség mindössz.</t>
  </si>
  <si>
    <t>Közvetett költség összesen</t>
  </si>
  <si>
    <t>Eü. ellátás költség mindössz.</t>
  </si>
  <si>
    <t>Részben önáll.gazd. költség össz.</t>
  </si>
  <si>
    <t>Polg.Hiv. költség  összesen</t>
  </si>
  <si>
    <t>Sajátos nev. ig. óvodások  ellát.</t>
  </si>
  <si>
    <t>Finanszirozási  műveletek</t>
  </si>
  <si>
    <t>1 5 7</t>
  </si>
  <si>
    <t>Mhite.</t>
  </si>
  <si>
    <t>tartalék</t>
  </si>
  <si>
    <t>tart.</t>
  </si>
  <si>
    <t>Köt.</t>
  </si>
  <si>
    <t xml:space="preserve">4.  számú melléklet a  2/2007. (II.16. ) számú költségvetési rendelethez Rétság Város Önkormányzat 2007. évi költségvetésének  szakfeladatos költségei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</si>
</sst>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3" fillId="0" borderId="20" xfId="0" applyNumberFormat="1" applyFont="1" applyBorder="1" applyAlignment="1">
      <alignment/>
    </xf>
    <xf numFmtId="0" fontId="13" fillId="0" borderId="18" xfId="0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3" fontId="11" fillId="0" borderId="31" xfId="0" applyNumberFormat="1" applyFont="1" applyBorder="1" applyAlignment="1">
      <alignment/>
    </xf>
    <xf numFmtId="0" fontId="13" fillId="0" borderId="18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13" fillId="0" borderId="1" xfId="0" applyFont="1" applyBorder="1" applyAlignment="1">
      <alignment/>
    </xf>
    <xf numFmtId="3" fontId="13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0" fontId="14" fillId="0" borderId="18" xfId="0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3" fontId="14" fillId="0" borderId="2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0" fillId="0" borderId="0" xfId="0" applyNumberFormat="1" applyAlignment="1">
      <alignment/>
    </xf>
    <xf numFmtId="0" fontId="13" fillId="2" borderId="34" xfId="0" applyFont="1" applyFill="1" applyBorder="1" applyAlignment="1">
      <alignment horizontal="center"/>
    </xf>
    <xf numFmtId="3" fontId="13" fillId="0" borderId="27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2" borderId="33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3" fontId="13" fillId="0" borderId="28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3" fillId="2" borderId="3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="124" zoomScaleNormal="124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140625" style="0" customWidth="1"/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9" width="7.57421875" style="0" customWidth="1"/>
    <col min="10" max="10" width="8.57421875" style="0" customWidth="1"/>
    <col min="11" max="12" width="7.140625" style="0" customWidth="1"/>
    <col min="13" max="13" width="8.421875" style="0" customWidth="1"/>
    <col min="14" max="14" width="8.57421875" style="0" customWidth="1"/>
    <col min="15" max="15" width="11.140625" style="0" customWidth="1"/>
    <col min="16" max="16" width="8.00390625" style="0" customWidth="1"/>
    <col min="17" max="17" width="7.421875" style="0" customWidth="1"/>
  </cols>
  <sheetData>
    <row r="1" spans="1:16" s="90" customFormat="1" ht="12">
      <c r="A1" s="160" t="s">
        <v>178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89"/>
    </row>
    <row r="2" spans="1:16" ht="13.5" thickBot="1">
      <c r="A2" s="24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120</v>
      </c>
      <c r="P2" s="6"/>
    </row>
    <row r="3" spans="1:16" s="1" customFormat="1" ht="12" customHeight="1" thickBot="1">
      <c r="A3" s="29" t="s">
        <v>0</v>
      </c>
      <c r="B3" s="30" t="s">
        <v>1</v>
      </c>
      <c r="C3" s="161" t="s">
        <v>143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31" t="s">
        <v>143</v>
      </c>
      <c r="P3" s="9"/>
    </row>
    <row r="4" spans="1:16" s="1" customFormat="1" ht="12" customHeight="1">
      <c r="A4" s="32" t="s">
        <v>110</v>
      </c>
      <c r="B4" s="152" t="s">
        <v>2</v>
      </c>
      <c r="C4" s="151" t="s">
        <v>3</v>
      </c>
      <c r="D4" s="147" t="s">
        <v>114</v>
      </c>
      <c r="E4" s="151" t="s">
        <v>4</v>
      </c>
      <c r="F4" s="147" t="s">
        <v>5</v>
      </c>
      <c r="G4" s="151" t="s">
        <v>112</v>
      </c>
      <c r="H4" s="151" t="s">
        <v>177</v>
      </c>
      <c r="I4" s="147" t="s">
        <v>174</v>
      </c>
      <c r="J4" s="29" t="s">
        <v>14</v>
      </c>
      <c r="K4" s="30" t="s">
        <v>118</v>
      </c>
      <c r="L4" s="147" t="s">
        <v>113</v>
      </c>
      <c r="M4" s="147" t="s">
        <v>115</v>
      </c>
      <c r="N4" s="151" t="s">
        <v>117</v>
      </c>
      <c r="O4" s="154" t="s">
        <v>12</v>
      </c>
      <c r="P4" s="9"/>
    </row>
    <row r="5" spans="1:17" s="1" customFormat="1" ht="12" customHeight="1" thickBot="1">
      <c r="A5" s="33"/>
      <c r="B5" s="153"/>
      <c r="C5" s="37" t="s">
        <v>7</v>
      </c>
      <c r="D5" s="36" t="s">
        <v>8</v>
      </c>
      <c r="E5" s="37" t="s">
        <v>6</v>
      </c>
      <c r="F5" s="36" t="s">
        <v>9</v>
      </c>
      <c r="G5" s="37" t="s">
        <v>10</v>
      </c>
      <c r="H5" s="37" t="s">
        <v>176</v>
      </c>
      <c r="I5" s="36" t="s">
        <v>153</v>
      </c>
      <c r="J5" s="33" t="s">
        <v>15</v>
      </c>
      <c r="K5" s="34" t="s">
        <v>153</v>
      </c>
      <c r="L5" s="36" t="s">
        <v>175</v>
      </c>
      <c r="M5" s="36" t="s">
        <v>6</v>
      </c>
      <c r="N5" s="37" t="s">
        <v>116</v>
      </c>
      <c r="O5" s="35" t="s">
        <v>11</v>
      </c>
      <c r="P5" s="9"/>
      <c r="Q5" s="4"/>
    </row>
    <row r="6" spans="1:16" s="2" customFormat="1" ht="12" customHeight="1" thickBot="1">
      <c r="A6" s="38" t="s">
        <v>24</v>
      </c>
      <c r="B6" s="39" t="s">
        <v>56</v>
      </c>
      <c r="C6" s="92">
        <v>71741</v>
      </c>
      <c r="D6" s="92">
        <v>22059</v>
      </c>
      <c r="E6" s="92">
        <v>12925</v>
      </c>
      <c r="F6" s="92"/>
      <c r="G6" s="92"/>
      <c r="H6" s="92">
        <v>572</v>
      </c>
      <c r="I6" s="92"/>
      <c r="J6" s="92">
        <f>SUM(C6:I6)</f>
        <v>107297</v>
      </c>
      <c r="K6" s="92"/>
      <c r="L6" s="92"/>
      <c r="M6" s="92">
        <v>240</v>
      </c>
      <c r="N6" s="92">
        <f>K6+M6</f>
        <v>240</v>
      </c>
      <c r="O6" s="41">
        <f>J6+N6</f>
        <v>107537</v>
      </c>
      <c r="P6" s="8"/>
    </row>
    <row r="7" spans="1:16" ht="12" customHeight="1">
      <c r="A7" s="42" t="s">
        <v>25</v>
      </c>
      <c r="B7" s="43" t="s">
        <v>16</v>
      </c>
      <c r="C7" s="44"/>
      <c r="D7" s="44"/>
      <c r="E7" s="44">
        <v>7056</v>
      </c>
      <c r="F7" s="44"/>
      <c r="G7" s="44"/>
      <c r="H7" s="44"/>
      <c r="I7" s="44"/>
      <c r="J7" s="44">
        <f>SUM(C7:I7)</f>
        <v>7056</v>
      </c>
      <c r="K7" s="44"/>
      <c r="L7" s="44"/>
      <c r="M7" s="44"/>
      <c r="N7" s="44">
        <f>K7+M7</f>
        <v>0</v>
      </c>
      <c r="O7" s="45">
        <f aca="true" t="shared" si="0" ref="O7:O61">J7+N7</f>
        <v>7056</v>
      </c>
      <c r="P7" s="7"/>
    </row>
    <row r="8" spans="1:16" ht="12" customHeight="1" thickBot="1">
      <c r="A8" s="46" t="s">
        <v>26</v>
      </c>
      <c r="B8" s="47" t="s">
        <v>13</v>
      </c>
      <c r="C8" s="48"/>
      <c r="D8" s="48"/>
      <c r="E8" s="48">
        <v>524</v>
      </c>
      <c r="F8" s="48"/>
      <c r="G8" s="48"/>
      <c r="H8" s="48">
        <v>72</v>
      </c>
      <c r="I8" s="48"/>
      <c r="J8" s="48">
        <f>SUM(C8:I8)</f>
        <v>596</v>
      </c>
      <c r="K8" s="48"/>
      <c r="L8" s="48"/>
      <c r="M8" s="48"/>
      <c r="N8" s="48">
        <f aca="true" t="shared" si="1" ref="N8:N61">K8+M8</f>
        <v>0</v>
      </c>
      <c r="O8" s="49">
        <f t="shared" si="0"/>
        <v>596</v>
      </c>
      <c r="P8" s="7"/>
    </row>
    <row r="9" spans="1:16" ht="12" customHeight="1">
      <c r="A9" s="42" t="s">
        <v>27</v>
      </c>
      <c r="B9" s="43" t="s">
        <v>17</v>
      </c>
      <c r="C9" s="50"/>
      <c r="D9" s="50"/>
      <c r="E9" s="50">
        <v>2862</v>
      </c>
      <c r="F9" s="50"/>
      <c r="G9" s="50">
        <v>100</v>
      </c>
      <c r="H9" s="50"/>
      <c r="I9" s="50"/>
      <c r="J9" s="50">
        <f>SUM(C9:I9)</f>
        <v>2962</v>
      </c>
      <c r="K9" s="50"/>
      <c r="L9" s="50"/>
      <c r="M9" s="50">
        <v>5721</v>
      </c>
      <c r="N9" s="50">
        <f t="shared" si="1"/>
        <v>5721</v>
      </c>
      <c r="O9" s="51">
        <f t="shared" si="0"/>
        <v>8683</v>
      </c>
      <c r="P9" s="7"/>
    </row>
    <row r="10" spans="1:16" ht="12" customHeight="1">
      <c r="A10" s="52"/>
      <c r="B10" s="53" t="s">
        <v>124</v>
      </c>
      <c r="C10" s="54">
        <v>468</v>
      </c>
      <c r="D10" s="54">
        <v>152</v>
      </c>
      <c r="E10" s="54">
        <v>261</v>
      </c>
      <c r="F10" s="54"/>
      <c r="G10" s="54"/>
      <c r="H10" s="54"/>
      <c r="I10" s="54"/>
      <c r="J10" s="54">
        <f>SUM(C10:I10)</f>
        <v>881</v>
      </c>
      <c r="K10" s="54"/>
      <c r="L10" s="54"/>
      <c r="M10" s="54"/>
      <c r="N10" s="54">
        <f t="shared" si="1"/>
        <v>0</v>
      </c>
      <c r="O10" s="55">
        <f t="shared" si="0"/>
        <v>881</v>
      </c>
      <c r="P10" s="7"/>
    </row>
    <row r="11" spans="1:16" s="19" customFormat="1" ht="12" customHeight="1" thickBot="1">
      <c r="A11" s="56"/>
      <c r="B11" s="57" t="s">
        <v>125</v>
      </c>
      <c r="C11" s="58">
        <f>SUM(C9:C10)</f>
        <v>468</v>
      </c>
      <c r="D11" s="58">
        <f aca="true" t="shared" si="2" ref="D11:O11">SUM(D9:D10)</f>
        <v>152</v>
      </c>
      <c r="E11" s="58">
        <f t="shared" si="2"/>
        <v>3123</v>
      </c>
      <c r="F11" s="58">
        <f t="shared" si="2"/>
        <v>0</v>
      </c>
      <c r="G11" s="58">
        <f t="shared" si="2"/>
        <v>100</v>
      </c>
      <c r="H11" s="58">
        <f t="shared" si="2"/>
        <v>0</v>
      </c>
      <c r="I11" s="58">
        <f t="shared" si="2"/>
        <v>0</v>
      </c>
      <c r="J11" s="58">
        <f t="shared" si="2"/>
        <v>3843</v>
      </c>
      <c r="K11" s="58">
        <f t="shared" si="2"/>
        <v>0</v>
      </c>
      <c r="L11" s="58"/>
      <c r="M11" s="58">
        <f t="shared" si="2"/>
        <v>5721</v>
      </c>
      <c r="N11" s="58">
        <f t="shared" si="2"/>
        <v>5721</v>
      </c>
      <c r="O11" s="59">
        <f t="shared" si="2"/>
        <v>9564</v>
      </c>
      <c r="P11" s="20"/>
    </row>
    <row r="12" spans="1:16" s="3" customFormat="1" ht="12" customHeight="1" thickBot="1">
      <c r="A12" s="42" t="s">
        <v>28</v>
      </c>
      <c r="B12" s="60" t="s">
        <v>111</v>
      </c>
      <c r="C12" s="44"/>
      <c r="D12" s="44"/>
      <c r="E12" s="44"/>
      <c r="F12" s="44"/>
      <c r="G12" s="44"/>
      <c r="H12" s="44"/>
      <c r="I12" s="44"/>
      <c r="J12" s="44">
        <f>SUM(C12:I12)</f>
        <v>0</v>
      </c>
      <c r="K12" s="44"/>
      <c r="L12" s="44"/>
      <c r="M12" s="44"/>
      <c r="N12" s="44">
        <f t="shared" si="1"/>
        <v>0</v>
      </c>
      <c r="O12" s="45">
        <f t="shared" si="0"/>
        <v>0</v>
      </c>
      <c r="P12" s="7"/>
    </row>
    <row r="13" spans="1:16" ht="12" customHeight="1">
      <c r="A13" s="42" t="s">
        <v>29</v>
      </c>
      <c r="B13" s="43" t="s">
        <v>18</v>
      </c>
      <c r="C13" s="44">
        <v>12501</v>
      </c>
      <c r="D13" s="44">
        <v>4375</v>
      </c>
      <c r="E13" s="44">
        <v>1596</v>
      </c>
      <c r="F13" s="44"/>
      <c r="G13" s="44"/>
      <c r="H13" s="44">
        <v>180</v>
      </c>
      <c r="I13" s="44"/>
      <c r="J13" s="44">
        <f>SUM(C13:I13)</f>
        <v>18652</v>
      </c>
      <c r="K13" s="44"/>
      <c r="L13" s="44">
        <v>59384</v>
      </c>
      <c r="M13" s="44">
        <v>1000</v>
      </c>
      <c r="N13" s="44">
        <f>K13+M13+L13</f>
        <v>60384</v>
      </c>
      <c r="O13" s="45">
        <f t="shared" si="0"/>
        <v>79036</v>
      </c>
      <c r="P13" s="7"/>
    </row>
    <row r="14" spans="1:16" ht="12" customHeight="1">
      <c r="A14" s="52"/>
      <c r="B14" s="53" t="s">
        <v>126</v>
      </c>
      <c r="C14" s="54">
        <v>2622</v>
      </c>
      <c r="D14" s="54">
        <v>841</v>
      </c>
      <c r="E14" s="54">
        <v>560</v>
      </c>
      <c r="F14" s="54"/>
      <c r="G14" s="54"/>
      <c r="H14" s="54"/>
      <c r="I14" s="54"/>
      <c r="J14" s="54">
        <f>SUM(C14:I14)</f>
        <v>4023</v>
      </c>
      <c r="K14" s="54"/>
      <c r="L14" s="54"/>
      <c r="M14" s="54"/>
      <c r="N14" s="54"/>
      <c r="O14" s="55">
        <f t="shared" si="0"/>
        <v>4023</v>
      </c>
      <c r="P14" s="7"/>
    </row>
    <row r="15" spans="1:16" s="19" customFormat="1" ht="12" customHeight="1" thickBot="1">
      <c r="A15" s="61"/>
      <c r="B15" s="62" t="s">
        <v>127</v>
      </c>
      <c r="C15" s="63">
        <f>SUM(C13:C14)</f>
        <v>15123</v>
      </c>
      <c r="D15" s="63">
        <f aca="true" t="shared" si="3" ref="D15:O15">SUM(D13:D14)</f>
        <v>5216</v>
      </c>
      <c r="E15" s="63">
        <f t="shared" si="3"/>
        <v>2156</v>
      </c>
      <c r="F15" s="63">
        <f t="shared" si="3"/>
        <v>0</v>
      </c>
      <c r="G15" s="63">
        <f t="shared" si="3"/>
        <v>0</v>
      </c>
      <c r="H15" s="63">
        <f t="shared" si="3"/>
        <v>180</v>
      </c>
      <c r="I15" s="63">
        <f t="shared" si="3"/>
        <v>0</v>
      </c>
      <c r="J15" s="63">
        <f t="shared" si="3"/>
        <v>22675</v>
      </c>
      <c r="K15" s="63">
        <f t="shared" si="3"/>
        <v>0</v>
      </c>
      <c r="L15" s="63">
        <f t="shared" si="3"/>
        <v>59384</v>
      </c>
      <c r="M15" s="63">
        <f>SUM(M13:M14)</f>
        <v>1000</v>
      </c>
      <c r="N15" s="63">
        <f>SUM(N13:N14)</f>
        <v>60384</v>
      </c>
      <c r="O15" s="64">
        <f t="shared" si="3"/>
        <v>83059</v>
      </c>
      <c r="P15" s="20"/>
    </row>
    <row r="16" spans="1:16" ht="12" customHeight="1" thickBot="1">
      <c r="A16" s="65" t="s">
        <v>30</v>
      </c>
      <c r="B16" s="66" t="s">
        <v>19</v>
      </c>
      <c r="C16" s="67"/>
      <c r="D16" s="67"/>
      <c r="E16" s="67">
        <v>585</v>
      </c>
      <c r="F16" s="67"/>
      <c r="G16" s="67"/>
      <c r="H16" s="67"/>
      <c r="I16" s="67"/>
      <c r="J16" s="67">
        <f>SUM(C16:I16)</f>
        <v>585</v>
      </c>
      <c r="K16" s="67"/>
      <c r="L16" s="67"/>
      <c r="M16" s="67"/>
      <c r="N16" s="67">
        <f t="shared" si="1"/>
        <v>0</v>
      </c>
      <c r="O16" s="68">
        <f t="shared" si="0"/>
        <v>585</v>
      </c>
      <c r="P16" s="7"/>
    </row>
    <row r="17" spans="1:16" ht="12" customHeight="1">
      <c r="A17" s="42" t="s">
        <v>31</v>
      </c>
      <c r="B17" s="43" t="s">
        <v>20</v>
      </c>
      <c r="C17" s="44">
        <v>384</v>
      </c>
      <c r="D17" s="44">
        <v>111</v>
      </c>
      <c r="E17" s="44">
        <v>315</v>
      </c>
      <c r="F17" s="44"/>
      <c r="G17" s="44"/>
      <c r="H17" s="44"/>
      <c r="I17" s="44"/>
      <c r="J17" s="44">
        <f>SUM(C17:I17)</f>
        <v>810</v>
      </c>
      <c r="K17" s="44"/>
      <c r="L17" s="44"/>
      <c r="M17" s="44"/>
      <c r="N17" s="44"/>
      <c r="O17" s="45">
        <f t="shared" si="0"/>
        <v>810</v>
      </c>
      <c r="P17" s="7"/>
    </row>
    <row r="18" spans="1:16" ht="12" customHeight="1">
      <c r="A18" s="52"/>
      <c r="B18" s="53" t="s">
        <v>126</v>
      </c>
      <c r="C18" s="54">
        <v>295</v>
      </c>
      <c r="D18" s="54">
        <v>95</v>
      </c>
      <c r="E18" s="54">
        <v>56</v>
      </c>
      <c r="F18" s="54"/>
      <c r="G18" s="54"/>
      <c r="H18" s="54"/>
      <c r="I18" s="54"/>
      <c r="J18" s="54">
        <f>SUM(C18:I18)</f>
        <v>446</v>
      </c>
      <c r="K18" s="54"/>
      <c r="L18" s="54"/>
      <c r="M18" s="54"/>
      <c r="N18" s="54">
        <f t="shared" si="1"/>
        <v>0</v>
      </c>
      <c r="O18" s="55">
        <f t="shared" si="0"/>
        <v>446</v>
      </c>
      <c r="P18" s="7"/>
    </row>
    <row r="19" spans="1:16" s="19" customFormat="1" ht="12" customHeight="1" thickBot="1">
      <c r="A19" s="61"/>
      <c r="B19" s="62" t="s">
        <v>128</v>
      </c>
      <c r="C19" s="63">
        <f>SUM(C17:C18)</f>
        <v>679</v>
      </c>
      <c r="D19" s="63">
        <f aca="true" t="shared" si="4" ref="D19:O19">SUM(D17:D18)</f>
        <v>206</v>
      </c>
      <c r="E19" s="63">
        <f t="shared" si="4"/>
        <v>371</v>
      </c>
      <c r="F19" s="63">
        <f t="shared" si="4"/>
        <v>0</v>
      </c>
      <c r="G19" s="63">
        <f t="shared" si="4"/>
        <v>0</v>
      </c>
      <c r="H19" s="63">
        <f t="shared" si="4"/>
        <v>0</v>
      </c>
      <c r="I19" s="63">
        <f t="shared" si="4"/>
        <v>0</v>
      </c>
      <c r="J19" s="63">
        <f t="shared" si="4"/>
        <v>1256</v>
      </c>
      <c r="K19" s="63">
        <f t="shared" si="4"/>
        <v>0</v>
      </c>
      <c r="L19" s="63"/>
      <c r="M19" s="63">
        <f t="shared" si="4"/>
        <v>0</v>
      </c>
      <c r="N19" s="63">
        <f t="shared" si="4"/>
        <v>0</v>
      </c>
      <c r="O19" s="64">
        <f t="shared" si="4"/>
        <v>1256</v>
      </c>
      <c r="P19" s="20"/>
    </row>
    <row r="20" spans="1:16" ht="12" customHeight="1" thickBot="1">
      <c r="A20" s="65" t="s">
        <v>32</v>
      </c>
      <c r="B20" s="66" t="s">
        <v>21</v>
      </c>
      <c r="C20" s="67"/>
      <c r="D20" s="67"/>
      <c r="E20" s="67">
        <v>5740</v>
      </c>
      <c r="F20" s="67">
        <v>0</v>
      </c>
      <c r="G20" s="67">
        <v>0</v>
      </c>
      <c r="H20" s="67">
        <v>0</v>
      </c>
      <c r="I20" s="67">
        <v>0</v>
      </c>
      <c r="J20" s="67">
        <f>SUM(C20:I20)</f>
        <v>5740</v>
      </c>
      <c r="K20" s="67">
        <v>12000</v>
      </c>
      <c r="L20" s="67"/>
      <c r="M20" s="67"/>
      <c r="N20" s="67">
        <f t="shared" si="1"/>
        <v>12000</v>
      </c>
      <c r="O20" s="68">
        <f t="shared" si="0"/>
        <v>17740</v>
      </c>
      <c r="P20" s="7"/>
    </row>
    <row r="21" spans="1:16" ht="12" customHeight="1" thickBot="1">
      <c r="A21" s="102" t="s">
        <v>33</v>
      </c>
      <c r="B21" s="103" t="s">
        <v>22</v>
      </c>
      <c r="C21" s="104">
        <v>15</v>
      </c>
      <c r="D21" s="104">
        <v>4</v>
      </c>
      <c r="E21" s="104"/>
      <c r="F21" s="104"/>
      <c r="G21" s="104"/>
      <c r="H21" s="104"/>
      <c r="I21" s="104"/>
      <c r="J21" s="104">
        <f>SUM(C21:I21)</f>
        <v>19</v>
      </c>
      <c r="K21" s="104"/>
      <c r="L21" s="104"/>
      <c r="M21" s="104"/>
      <c r="N21" s="104">
        <f t="shared" si="1"/>
        <v>0</v>
      </c>
      <c r="O21" s="82">
        <f t="shared" si="0"/>
        <v>19</v>
      </c>
      <c r="P21" s="7"/>
    </row>
    <row r="22" spans="1:16" ht="12" customHeight="1">
      <c r="A22" s="42" t="s">
        <v>34</v>
      </c>
      <c r="B22" s="43" t="s">
        <v>66</v>
      </c>
      <c r="C22" s="44"/>
      <c r="D22" s="44"/>
      <c r="E22" s="44">
        <v>1090</v>
      </c>
      <c r="F22" s="44"/>
      <c r="G22" s="44"/>
      <c r="H22" s="44"/>
      <c r="I22" s="44"/>
      <c r="J22" s="44">
        <f>SUM(C22:I22)</f>
        <v>1090</v>
      </c>
      <c r="K22" s="44"/>
      <c r="L22" s="44"/>
      <c r="M22" s="44"/>
      <c r="N22" s="44">
        <f t="shared" si="1"/>
        <v>0</v>
      </c>
      <c r="O22" s="45">
        <f t="shared" si="0"/>
        <v>1090</v>
      </c>
      <c r="P22" s="7"/>
    </row>
    <row r="23" spans="1:16" ht="12" customHeight="1">
      <c r="A23" s="52"/>
      <c r="B23" s="53" t="s">
        <v>126</v>
      </c>
      <c r="C23" s="54">
        <v>368</v>
      </c>
      <c r="D23" s="54">
        <v>118</v>
      </c>
      <c r="E23" s="54">
        <v>114</v>
      </c>
      <c r="F23" s="54"/>
      <c r="G23" s="54"/>
      <c r="H23" s="54"/>
      <c r="I23" s="54"/>
      <c r="J23" s="54">
        <f>SUM(C23:I23)</f>
        <v>600</v>
      </c>
      <c r="K23" s="54"/>
      <c r="L23" s="54"/>
      <c r="M23" s="54"/>
      <c r="N23" s="54">
        <f t="shared" si="1"/>
        <v>0</v>
      </c>
      <c r="O23" s="55">
        <f t="shared" si="0"/>
        <v>600</v>
      </c>
      <c r="P23" s="7"/>
    </row>
    <row r="24" spans="1:16" s="19" customFormat="1" ht="12" customHeight="1" thickBot="1">
      <c r="A24" s="56"/>
      <c r="B24" s="57" t="s">
        <v>129</v>
      </c>
      <c r="C24" s="83">
        <f>SUM(C22:C23)</f>
        <v>368</v>
      </c>
      <c r="D24" s="83">
        <f aca="true" t="shared" si="5" ref="D24:O24">SUM(D22:D23)</f>
        <v>118</v>
      </c>
      <c r="E24" s="83">
        <f t="shared" si="5"/>
        <v>1204</v>
      </c>
      <c r="F24" s="83">
        <f t="shared" si="5"/>
        <v>0</v>
      </c>
      <c r="G24" s="83">
        <f t="shared" si="5"/>
        <v>0</v>
      </c>
      <c r="H24" s="83">
        <f>SUM(H22:H23)</f>
        <v>0</v>
      </c>
      <c r="I24" s="83">
        <f>SUM(I22:I23)</f>
        <v>0</v>
      </c>
      <c r="J24" s="83">
        <f t="shared" si="5"/>
        <v>1690</v>
      </c>
      <c r="K24" s="83">
        <f t="shared" si="5"/>
        <v>0</v>
      </c>
      <c r="L24" s="83"/>
      <c r="M24" s="83">
        <f t="shared" si="5"/>
        <v>0</v>
      </c>
      <c r="N24" s="83">
        <f t="shared" si="5"/>
        <v>0</v>
      </c>
      <c r="O24" s="84">
        <f t="shared" si="5"/>
        <v>1690</v>
      </c>
      <c r="P24" s="20"/>
    </row>
    <row r="25" spans="1:16" s="5" customFormat="1" ht="12" customHeight="1">
      <c r="A25" s="95" t="s">
        <v>35</v>
      </c>
      <c r="B25" s="96" t="s">
        <v>23</v>
      </c>
      <c r="C25" s="97">
        <f>C7+C8+C9+C12+C13+C16+C17+C20+C22+C21</f>
        <v>12900</v>
      </c>
      <c r="D25" s="97">
        <f aca="true" t="shared" si="6" ref="D25:O25">D7+D8+D9+D12+D13+D16+D17+D20+D22+D21</f>
        <v>4490</v>
      </c>
      <c r="E25" s="97">
        <f t="shared" si="6"/>
        <v>19768</v>
      </c>
      <c r="F25" s="97">
        <f t="shared" si="6"/>
        <v>0</v>
      </c>
      <c r="G25" s="97">
        <f t="shared" si="6"/>
        <v>100</v>
      </c>
      <c r="H25" s="97">
        <f t="shared" si="6"/>
        <v>252</v>
      </c>
      <c r="I25" s="97">
        <f t="shared" si="6"/>
        <v>0</v>
      </c>
      <c r="J25" s="97">
        <f t="shared" si="6"/>
        <v>37510</v>
      </c>
      <c r="K25" s="97">
        <f t="shared" si="6"/>
        <v>12000</v>
      </c>
      <c r="L25" s="97">
        <f t="shared" si="6"/>
        <v>59384</v>
      </c>
      <c r="M25" s="97">
        <f t="shared" si="6"/>
        <v>6721</v>
      </c>
      <c r="N25" s="97">
        <f t="shared" si="6"/>
        <v>78105</v>
      </c>
      <c r="O25" s="139">
        <f t="shared" si="6"/>
        <v>115615</v>
      </c>
      <c r="P25" s="13"/>
    </row>
    <row r="26" spans="1:16" s="5" customFormat="1" ht="12" customHeight="1">
      <c r="A26" s="98"/>
      <c r="B26" s="93" t="s">
        <v>157</v>
      </c>
      <c r="C26" s="94">
        <f>C10+C14+C18+C23</f>
        <v>3753</v>
      </c>
      <c r="D26" s="94">
        <f aca="true" t="shared" si="7" ref="D26:O26">D10+D14+D18+D23</f>
        <v>1206</v>
      </c>
      <c r="E26" s="94">
        <f t="shared" si="7"/>
        <v>991</v>
      </c>
      <c r="F26" s="94">
        <f t="shared" si="7"/>
        <v>0</v>
      </c>
      <c r="G26" s="94">
        <f t="shared" si="7"/>
        <v>0</v>
      </c>
      <c r="H26" s="94">
        <f t="shared" si="7"/>
        <v>0</v>
      </c>
      <c r="I26" s="94">
        <f t="shared" si="7"/>
        <v>0</v>
      </c>
      <c r="J26" s="94">
        <f t="shared" si="7"/>
        <v>5950</v>
      </c>
      <c r="K26" s="94">
        <f t="shared" si="7"/>
        <v>0</v>
      </c>
      <c r="L26" s="94">
        <f t="shared" si="7"/>
        <v>0</v>
      </c>
      <c r="M26" s="94">
        <f t="shared" si="7"/>
        <v>0</v>
      </c>
      <c r="N26" s="94">
        <f t="shared" si="7"/>
        <v>0</v>
      </c>
      <c r="O26" s="140">
        <f t="shared" si="7"/>
        <v>5950</v>
      </c>
      <c r="P26" s="13"/>
    </row>
    <row r="27" spans="1:16" s="5" customFormat="1" ht="12" customHeight="1" thickBot="1">
      <c r="A27" s="99"/>
      <c r="B27" s="100" t="s">
        <v>158</v>
      </c>
      <c r="C27" s="101">
        <f>C7+C11+C12+C15+C16+C19+C20+C21+C24+C8</f>
        <v>16653</v>
      </c>
      <c r="D27" s="101">
        <f aca="true" t="shared" si="8" ref="D27:O27">D7+D11+D12+D15+D16+D19+D20+D21+D24+D8</f>
        <v>5696</v>
      </c>
      <c r="E27" s="101">
        <f t="shared" si="8"/>
        <v>20759</v>
      </c>
      <c r="F27" s="101">
        <f t="shared" si="8"/>
        <v>0</v>
      </c>
      <c r="G27" s="101">
        <f t="shared" si="8"/>
        <v>100</v>
      </c>
      <c r="H27" s="101">
        <f t="shared" si="8"/>
        <v>252</v>
      </c>
      <c r="I27" s="101">
        <f t="shared" si="8"/>
        <v>0</v>
      </c>
      <c r="J27" s="101">
        <f t="shared" si="8"/>
        <v>43460</v>
      </c>
      <c r="K27" s="101">
        <f t="shared" si="8"/>
        <v>12000</v>
      </c>
      <c r="L27" s="101">
        <f t="shared" si="8"/>
        <v>59384</v>
      </c>
      <c r="M27" s="101">
        <f t="shared" si="8"/>
        <v>6721</v>
      </c>
      <c r="N27" s="101">
        <f t="shared" si="8"/>
        <v>78105</v>
      </c>
      <c r="O27" s="141">
        <f t="shared" si="8"/>
        <v>121565</v>
      </c>
      <c r="P27" s="13"/>
    </row>
    <row r="28" spans="1:16" ht="12" customHeight="1">
      <c r="A28" s="69" t="s">
        <v>36</v>
      </c>
      <c r="B28" s="70" t="s">
        <v>145</v>
      </c>
      <c r="C28" s="71"/>
      <c r="D28" s="71">
        <v>106</v>
      </c>
      <c r="E28" s="71"/>
      <c r="F28" s="71">
        <v>2197</v>
      </c>
      <c r="G28" s="71"/>
      <c r="H28" s="71"/>
      <c r="I28" s="71"/>
      <c r="J28" s="67">
        <f aca="true" t="shared" si="9" ref="J28:J34">SUM(C28:I28)</f>
        <v>2303</v>
      </c>
      <c r="K28" s="67"/>
      <c r="L28" s="67"/>
      <c r="M28" s="67"/>
      <c r="N28" s="67">
        <f t="shared" si="1"/>
        <v>0</v>
      </c>
      <c r="O28" s="68">
        <f t="shared" si="0"/>
        <v>2303</v>
      </c>
      <c r="P28" s="8"/>
    </row>
    <row r="29" spans="1:16" ht="12" customHeight="1">
      <c r="A29" s="69" t="s">
        <v>37</v>
      </c>
      <c r="B29" s="70" t="s">
        <v>151</v>
      </c>
      <c r="C29" s="71"/>
      <c r="D29" s="71"/>
      <c r="E29" s="71">
        <v>48</v>
      </c>
      <c r="F29" s="71">
        <v>825</v>
      </c>
      <c r="G29" s="71"/>
      <c r="H29" s="71"/>
      <c r="I29" s="71"/>
      <c r="J29" s="54">
        <f t="shared" si="9"/>
        <v>873</v>
      </c>
      <c r="K29" s="54"/>
      <c r="L29" s="54"/>
      <c r="M29" s="54"/>
      <c r="N29" s="54">
        <f t="shared" si="1"/>
        <v>0</v>
      </c>
      <c r="O29" s="55">
        <f t="shared" si="0"/>
        <v>873</v>
      </c>
      <c r="P29" s="8"/>
    </row>
    <row r="30" spans="1:16" ht="12" customHeight="1">
      <c r="A30" s="69" t="s">
        <v>38</v>
      </c>
      <c r="B30" s="70" t="s">
        <v>146</v>
      </c>
      <c r="C30" s="71"/>
      <c r="D30" s="71"/>
      <c r="E30" s="71"/>
      <c r="F30" s="71">
        <v>1735</v>
      </c>
      <c r="G30" s="71"/>
      <c r="H30" s="71"/>
      <c r="I30" s="71"/>
      <c r="J30" s="54">
        <f t="shared" si="9"/>
        <v>1735</v>
      </c>
      <c r="K30" s="54"/>
      <c r="L30" s="54"/>
      <c r="M30" s="54"/>
      <c r="N30" s="54">
        <f t="shared" si="1"/>
        <v>0</v>
      </c>
      <c r="O30" s="55">
        <f t="shared" si="0"/>
        <v>1735</v>
      </c>
      <c r="P30" s="8"/>
    </row>
    <row r="31" spans="1:16" ht="12" customHeight="1">
      <c r="A31" s="69" t="s">
        <v>147</v>
      </c>
      <c r="B31" s="70" t="s">
        <v>148</v>
      </c>
      <c r="C31" s="71"/>
      <c r="D31" s="71"/>
      <c r="E31" s="71"/>
      <c r="F31" s="71">
        <v>2550</v>
      </c>
      <c r="G31" s="71"/>
      <c r="H31" s="71"/>
      <c r="I31" s="71"/>
      <c r="J31" s="54">
        <f t="shared" si="9"/>
        <v>2550</v>
      </c>
      <c r="K31" s="54"/>
      <c r="L31" s="54"/>
      <c r="M31" s="54"/>
      <c r="N31" s="54">
        <f t="shared" si="1"/>
        <v>0</v>
      </c>
      <c r="O31" s="55">
        <f t="shared" si="0"/>
        <v>2550</v>
      </c>
      <c r="P31" s="8"/>
    </row>
    <row r="32" spans="1:16" ht="12" customHeight="1" thickBot="1">
      <c r="A32" s="46" t="s">
        <v>41</v>
      </c>
      <c r="B32" s="47" t="s">
        <v>39</v>
      </c>
      <c r="C32" s="48">
        <v>1195</v>
      </c>
      <c r="D32" s="48">
        <v>384</v>
      </c>
      <c r="E32" s="48">
        <v>92</v>
      </c>
      <c r="F32" s="48"/>
      <c r="G32" s="48"/>
      <c r="H32" s="48"/>
      <c r="I32" s="48"/>
      <c r="J32" s="48">
        <f t="shared" si="9"/>
        <v>1671</v>
      </c>
      <c r="K32" s="48"/>
      <c r="L32" s="48"/>
      <c r="M32" s="48"/>
      <c r="N32" s="48">
        <f t="shared" si="1"/>
        <v>0</v>
      </c>
      <c r="O32" s="49">
        <f t="shared" si="0"/>
        <v>1671</v>
      </c>
      <c r="P32" s="8"/>
    </row>
    <row r="33" spans="1:16" ht="12" customHeight="1">
      <c r="A33" s="42" t="s">
        <v>149</v>
      </c>
      <c r="B33" s="43" t="s">
        <v>40</v>
      </c>
      <c r="C33" s="44"/>
      <c r="D33" s="44"/>
      <c r="E33" s="44">
        <v>156</v>
      </c>
      <c r="F33" s="44">
        <v>153</v>
      </c>
      <c r="G33" s="44"/>
      <c r="H33" s="44"/>
      <c r="I33" s="44"/>
      <c r="J33" s="44">
        <f t="shared" si="9"/>
        <v>309</v>
      </c>
      <c r="K33" s="44"/>
      <c r="L33" s="44"/>
      <c r="M33" s="44"/>
      <c r="N33" s="44">
        <f t="shared" si="1"/>
        <v>0</v>
      </c>
      <c r="O33" s="45">
        <f t="shared" si="0"/>
        <v>309</v>
      </c>
      <c r="P33" s="8"/>
    </row>
    <row r="34" spans="1:16" ht="12" customHeight="1">
      <c r="A34" s="46"/>
      <c r="B34" s="47" t="s">
        <v>121</v>
      </c>
      <c r="C34" s="48">
        <v>365</v>
      </c>
      <c r="D34" s="48">
        <v>115</v>
      </c>
      <c r="E34" s="48">
        <v>647</v>
      </c>
      <c r="F34" s="48"/>
      <c r="G34" s="48"/>
      <c r="H34" s="48"/>
      <c r="I34" s="48"/>
      <c r="J34" s="54">
        <f t="shared" si="9"/>
        <v>1127</v>
      </c>
      <c r="K34" s="48"/>
      <c r="L34" s="48"/>
      <c r="M34" s="48"/>
      <c r="N34" s="54">
        <f t="shared" si="1"/>
        <v>0</v>
      </c>
      <c r="O34" s="55">
        <f t="shared" si="0"/>
        <v>1127</v>
      </c>
      <c r="P34" s="8"/>
    </row>
    <row r="35" spans="1:16" s="19" customFormat="1" ht="12" customHeight="1" thickBot="1">
      <c r="A35" s="61"/>
      <c r="B35" s="62" t="s">
        <v>122</v>
      </c>
      <c r="C35" s="63">
        <f>SUM(C33:C34)</f>
        <v>365</v>
      </c>
      <c r="D35" s="63">
        <f aca="true" t="shared" si="10" ref="D35:O35">SUM(D33:D34)</f>
        <v>115</v>
      </c>
      <c r="E35" s="63">
        <f t="shared" si="10"/>
        <v>803</v>
      </c>
      <c r="F35" s="63">
        <f t="shared" si="10"/>
        <v>153</v>
      </c>
      <c r="G35" s="63">
        <f t="shared" si="10"/>
        <v>0</v>
      </c>
      <c r="H35" s="63">
        <f>SUM(H33:H34)</f>
        <v>0</v>
      </c>
      <c r="I35" s="63">
        <f>SUM(I33:I34)</f>
        <v>0</v>
      </c>
      <c r="J35" s="63">
        <f t="shared" si="10"/>
        <v>1436</v>
      </c>
      <c r="K35" s="63">
        <f t="shared" si="10"/>
        <v>0</v>
      </c>
      <c r="L35" s="63"/>
      <c r="M35" s="63">
        <f t="shared" si="10"/>
        <v>0</v>
      </c>
      <c r="N35" s="63">
        <f t="shared" si="10"/>
        <v>0</v>
      </c>
      <c r="O35" s="64">
        <f t="shared" si="10"/>
        <v>1436</v>
      </c>
      <c r="P35" s="18"/>
    </row>
    <row r="36" spans="1:16" ht="12" customHeight="1" thickBot="1">
      <c r="A36" s="65" t="s">
        <v>150</v>
      </c>
      <c r="B36" s="66" t="s">
        <v>42</v>
      </c>
      <c r="C36" s="67"/>
      <c r="D36" s="67"/>
      <c r="E36" s="67"/>
      <c r="F36" s="67"/>
      <c r="G36" s="67"/>
      <c r="H36" s="67"/>
      <c r="I36" s="67"/>
      <c r="J36" s="67">
        <f>SUM(C36:I36)</f>
        <v>0</v>
      </c>
      <c r="K36" s="67"/>
      <c r="L36" s="67"/>
      <c r="M36" s="67"/>
      <c r="N36" s="67">
        <f t="shared" si="1"/>
        <v>0</v>
      </c>
      <c r="O36" s="68">
        <f t="shared" si="0"/>
        <v>0</v>
      </c>
      <c r="P36" s="13"/>
    </row>
    <row r="37" spans="1:16" s="5" customFormat="1" ht="12" customHeight="1">
      <c r="A37" s="95" t="s">
        <v>43</v>
      </c>
      <c r="B37" s="96" t="s">
        <v>44</v>
      </c>
      <c r="C37" s="97">
        <f>C28+C29+C30+C31+C32+C33+C36</f>
        <v>1195</v>
      </c>
      <c r="D37" s="97">
        <f aca="true" t="shared" si="11" ref="D37:O37">D28+D29+D30+D31+D32+D33+D36</f>
        <v>490</v>
      </c>
      <c r="E37" s="97">
        <f t="shared" si="11"/>
        <v>296</v>
      </c>
      <c r="F37" s="97">
        <f t="shared" si="11"/>
        <v>7460</v>
      </c>
      <c r="G37" s="97">
        <f t="shared" si="11"/>
        <v>0</v>
      </c>
      <c r="H37" s="97">
        <f>H28+H29+H30+H31+H32+H33+H36</f>
        <v>0</v>
      </c>
      <c r="I37" s="97">
        <f>I28+I29+I30+I31+I32+I33+I36</f>
        <v>0</v>
      </c>
      <c r="J37" s="97">
        <f t="shared" si="11"/>
        <v>9441</v>
      </c>
      <c r="K37" s="97">
        <f t="shared" si="11"/>
        <v>0</v>
      </c>
      <c r="L37" s="97">
        <f t="shared" si="11"/>
        <v>0</v>
      </c>
      <c r="M37" s="97">
        <f t="shared" si="11"/>
        <v>0</v>
      </c>
      <c r="N37" s="97">
        <f t="shared" si="11"/>
        <v>0</v>
      </c>
      <c r="O37" s="139">
        <f t="shared" si="11"/>
        <v>9441</v>
      </c>
      <c r="P37" s="15"/>
    </row>
    <row r="38" spans="1:16" s="5" customFormat="1" ht="12" customHeight="1">
      <c r="A38" s="98"/>
      <c r="B38" s="93" t="s">
        <v>159</v>
      </c>
      <c r="C38" s="94">
        <f>C34</f>
        <v>365</v>
      </c>
      <c r="D38" s="94">
        <f aca="true" t="shared" si="12" ref="D38:O38">D34</f>
        <v>115</v>
      </c>
      <c r="E38" s="94">
        <f t="shared" si="12"/>
        <v>647</v>
      </c>
      <c r="F38" s="94">
        <f t="shared" si="12"/>
        <v>0</v>
      </c>
      <c r="G38" s="94">
        <f t="shared" si="12"/>
        <v>0</v>
      </c>
      <c r="H38" s="94">
        <f t="shared" si="12"/>
        <v>0</v>
      </c>
      <c r="I38" s="94">
        <f t="shared" si="12"/>
        <v>0</v>
      </c>
      <c r="J38" s="94">
        <f t="shared" si="12"/>
        <v>1127</v>
      </c>
      <c r="K38" s="94">
        <f t="shared" si="12"/>
        <v>0</v>
      </c>
      <c r="L38" s="94">
        <f t="shared" si="12"/>
        <v>0</v>
      </c>
      <c r="M38" s="94">
        <f t="shared" si="12"/>
        <v>0</v>
      </c>
      <c r="N38" s="94">
        <f t="shared" si="12"/>
        <v>0</v>
      </c>
      <c r="O38" s="140">
        <f t="shared" si="12"/>
        <v>1127</v>
      </c>
      <c r="P38" s="15"/>
    </row>
    <row r="39" spans="1:16" s="5" customFormat="1" ht="12" customHeight="1" thickBot="1">
      <c r="A39" s="99"/>
      <c r="B39" s="100" t="s">
        <v>160</v>
      </c>
      <c r="C39" s="101">
        <f>C30+C31+C32+C35+C36+C28+C29</f>
        <v>1560</v>
      </c>
      <c r="D39" s="101">
        <f aca="true" t="shared" si="13" ref="D39:O39">D30+D31+D32+D35+D36+D28+D29</f>
        <v>605</v>
      </c>
      <c r="E39" s="101">
        <f t="shared" si="13"/>
        <v>943</v>
      </c>
      <c r="F39" s="101">
        <f t="shared" si="13"/>
        <v>7460</v>
      </c>
      <c r="G39" s="101">
        <f t="shared" si="13"/>
        <v>0</v>
      </c>
      <c r="H39" s="101">
        <f t="shared" si="13"/>
        <v>0</v>
      </c>
      <c r="I39" s="101">
        <f t="shared" si="13"/>
        <v>0</v>
      </c>
      <c r="J39" s="101">
        <f t="shared" si="13"/>
        <v>10568</v>
      </c>
      <c r="K39" s="101">
        <f t="shared" si="13"/>
        <v>0</v>
      </c>
      <c r="L39" s="101">
        <f t="shared" si="13"/>
        <v>0</v>
      </c>
      <c r="M39" s="101">
        <f t="shared" si="13"/>
        <v>0</v>
      </c>
      <c r="N39" s="101">
        <f t="shared" si="13"/>
        <v>0</v>
      </c>
      <c r="O39" s="141">
        <f t="shared" si="13"/>
        <v>10568</v>
      </c>
      <c r="P39" s="15"/>
    </row>
    <row r="40" spans="1:16" ht="12" customHeight="1" thickBot="1">
      <c r="A40" s="102" t="s">
        <v>45</v>
      </c>
      <c r="B40" s="103" t="s">
        <v>46</v>
      </c>
      <c r="C40" s="104"/>
      <c r="D40" s="104"/>
      <c r="E40" s="104">
        <v>318</v>
      </c>
      <c r="F40" s="104"/>
      <c r="G40" s="104"/>
      <c r="H40" s="104">
        <v>40</v>
      </c>
      <c r="I40" s="104"/>
      <c r="J40" s="104">
        <f>SUM(C40:I40)</f>
        <v>358</v>
      </c>
      <c r="K40" s="104"/>
      <c r="L40" s="104"/>
      <c r="M40" s="104"/>
      <c r="N40" s="104">
        <f t="shared" si="1"/>
        <v>0</v>
      </c>
      <c r="O40" s="82">
        <f t="shared" si="0"/>
        <v>358</v>
      </c>
      <c r="P40" s="8"/>
    </row>
    <row r="41" spans="1:16" ht="12" customHeight="1">
      <c r="A41" s="42" t="s">
        <v>47</v>
      </c>
      <c r="B41" s="43" t="s">
        <v>48</v>
      </c>
      <c r="C41" s="44">
        <v>300</v>
      </c>
      <c r="D41" s="44">
        <v>87</v>
      </c>
      <c r="E41" s="44">
        <v>629</v>
      </c>
      <c r="F41" s="44"/>
      <c r="G41" s="44"/>
      <c r="H41" s="44"/>
      <c r="I41" s="44"/>
      <c r="J41" s="44">
        <f>SUM(C41:I41)</f>
        <v>1016</v>
      </c>
      <c r="K41" s="44"/>
      <c r="L41" s="44"/>
      <c r="M41" s="44"/>
      <c r="N41" s="44">
        <f t="shared" si="1"/>
        <v>0</v>
      </c>
      <c r="O41" s="45">
        <f t="shared" si="0"/>
        <v>1016</v>
      </c>
      <c r="P41" s="8"/>
    </row>
    <row r="42" spans="1:16" ht="12" customHeight="1">
      <c r="A42" s="52"/>
      <c r="B42" s="53" t="s">
        <v>123</v>
      </c>
      <c r="C42" s="54">
        <v>83</v>
      </c>
      <c r="D42" s="54">
        <v>27</v>
      </c>
      <c r="E42" s="54">
        <v>18</v>
      </c>
      <c r="F42" s="54"/>
      <c r="G42" s="54"/>
      <c r="H42" s="54"/>
      <c r="I42" s="54"/>
      <c r="J42" s="54">
        <f>SUM(C42:I42)</f>
        <v>128</v>
      </c>
      <c r="K42" s="54"/>
      <c r="L42" s="54"/>
      <c r="M42" s="54"/>
      <c r="N42" s="54">
        <f t="shared" si="1"/>
        <v>0</v>
      </c>
      <c r="O42" s="55">
        <f t="shared" si="0"/>
        <v>128</v>
      </c>
      <c r="P42" s="8"/>
    </row>
    <row r="43" spans="1:16" s="19" customFormat="1" ht="12" customHeight="1" thickBot="1">
      <c r="A43" s="56"/>
      <c r="B43" s="57" t="s">
        <v>133</v>
      </c>
      <c r="C43" s="83">
        <f>SUM(C41:C42)</f>
        <v>383</v>
      </c>
      <c r="D43" s="83">
        <f aca="true" t="shared" si="14" ref="D43:O43">SUM(D41:D42)</f>
        <v>114</v>
      </c>
      <c r="E43" s="83">
        <f t="shared" si="14"/>
        <v>647</v>
      </c>
      <c r="F43" s="83">
        <f t="shared" si="14"/>
        <v>0</v>
      </c>
      <c r="G43" s="83">
        <f t="shared" si="14"/>
        <v>0</v>
      </c>
      <c r="H43" s="83">
        <f>SUM(H41:H42)</f>
        <v>0</v>
      </c>
      <c r="I43" s="83">
        <f>SUM(I41:I42)</f>
        <v>0</v>
      </c>
      <c r="J43" s="83">
        <f t="shared" si="14"/>
        <v>1144</v>
      </c>
      <c r="K43" s="83">
        <f t="shared" si="14"/>
        <v>0</v>
      </c>
      <c r="L43" s="83">
        <f t="shared" si="14"/>
        <v>0</v>
      </c>
      <c r="M43" s="83">
        <f t="shared" si="14"/>
        <v>0</v>
      </c>
      <c r="N43" s="83">
        <f t="shared" si="14"/>
        <v>0</v>
      </c>
      <c r="O43" s="84">
        <f t="shared" si="14"/>
        <v>1144</v>
      </c>
      <c r="P43" s="18"/>
    </row>
    <row r="44" spans="1:16" s="5" customFormat="1" ht="12" customHeight="1">
      <c r="A44" s="95" t="s">
        <v>49</v>
      </c>
      <c r="B44" s="96" t="s">
        <v>50</v>
      </c>
      <c r="C44" s="97">
        <f>C40+C41</f>
        <v>300</v>
      </c>
      <c r="D44" s="97">
        <f>D40+D41</f>
        <v>87</v>
      </c>
      <c r="E44" s="97">
        <f>E40+E41</f>
        <v>947</v>
      </c>
      <c r="F44" s="97">
        <f>F40+F41</f>
        <v>0</v>
      </c>
      <c r="G44" s="97">
        <f>G40+G41</f>
        <v>0</v>
      </c>
      <c r="H44" s="97">
        <f>H40+H41</f>
        <v>40</v>
      </c>
      <c r="I44" s="97">
        <f>I40+I41</f>
        <v>0</v>
      </c>
      <c r="J44" s="97">
        <f>J40+J41</f>
        <v>1374</v>
      </c>
      <c r="K44" s="97">
        <f>K40+K41</f>
        <v>0</v>
      </c>
      <c r="L44" s="97">
        <f>L40+L41</f>
        <v>0</v>
      </c>
      <c r="M44" s="97">
        <f>M40+M41</f>
        <v>0</v>
      </c>
      <c r="N44" s="97">
        <f>N40+N41</f>
        <v>0</v>
      </c>
      <c r="O44" s="139">
        <f>O40+O41</f>
        <v>1374</v>
      </c>
      <c r="P44" s="15"/>
    </row>
    <row r="45" spans="1:16" s="5" customFormat="1" ht="12" customHeight="1">
      <c r="A45" s="98"/>
      <c r="B45" s="93" t="s">
        <v>161</v>
      </c>
      <c r="C45" s="94">
        <f>C42</f>
        <v>83</v>
      </c>
      <c r="D45" s="94">
        <f aca="true" t="shared" si="15" ref="D45:O45">D42</f>
        <v>27</v>
      </c>
      <c r="E45" s="94">
        <f t="shared" si="15"/>
        <v>18</v>
      </c>
      <c r="F45" s="94">
        <f t="shared" si="15"/>
        <v>0</v>
      </c>
      <c r="G45" s="94">
        <f t="shared" si="15"/>
        <v>0</v>
      </c>
      <c r="H45" s="94">
        <f t="shared" si="15"/>
        <v>0</v>
      </c>
      <c r="I45" s="94">
        <f t="shared" si="15"/>
        <v>0</v>
      </c>
      <c r="J45" s="94">
        <f t="shared" si="15"/>
        <v>128</v>
      </c>
      <c r="K45" s="94">
        <f t="shared" si="15"/>
        <v>0</v>
      </c>
      <c r="L45" s="94">
        <f t="shared" si="15"/>
        <v>0</v>
      </c>
      <c r="M45" s="94">
        <f t="shared" si="15"/>
        <v>0</v>
      </c>
      <c r="N45" s="94">
        <f t="shared" si="15"/>
        <v>0</v>
      </c>
      <c r="O45" s="140">
        <f t="shared" si="15"/>
        <v>128</v>
      </c>
      <c r="P45" s="15"/>
    </row>
    <row r="46" spans="1:16" s="91" customFormat="1" ht="12.75" customHeight="1" thickBot="1">
      <c r="A46" s="99"/>
      <c r="B46" s="100" t="s">
        <v>162</v>
      </c>
      <c r="C46" s="101">
        <f>C43+C40</f>
        <v>383</v>
      </c>
      <c r="D46" s="101">
        <f>D43+D40</f>
        <v>114</v>
      </c>
      <c r="E46" s="101">
        <f>E43+E40</f>
        <v>965</v>
      </c>
      <c r="F46" s="101">
        <f>F43+F40</f>
        <v>0</v>
      </c>
      <c r="G46" s="101">
        <f>G43+G40</f>
        <v>0</v>
      </c>
      <c r="H46" s="101">
        <f>H43+H40</f>
        <v>40</v>
      </c>
      <c r="I46" s="101">
        <f>I43+I40</f>
        <v>0</v>
      </c>
      <c r="J46" s="101">
        <f>J43+J40</f>
        <v>1502</v>
      </c>
      <c r="K46" s="101">
        <f>K43+K40</f>
        <v>0</v>
      </c>
      <c r="L46" s="101">
        <f>L43+L40</f>
        <v>0</v>
      </c>
      <c r="M46" s="101">
        <f>M43+M40</f>
        <v>0</v>
      </c>
      <c r="N46" s="101">
        <f>N43+N40</f>
        <v>0</v>
      </c>
      <c r="O46" s="141">
        <f>O43+O40</f>
        <v>1502</v>
      </c>
      <c r="P46" s="15"/>
    </row>
    <row r="47" spans="1:16" ht="11.25" customHeight="1">
      <c r="A47" s="42" t="s">
        <v>51</v>
      </c>
      <c r="B47" s="43" t="s">
        <v>52</v>
      </c>
      <c r="C47" s="44">
        <v>0</v>
      </c>
      <c r="D47" s="44"/>
      <c r="E47" s="44">
        <v>317</v>
      </c>
      <c r="F47" s="44"/>
      <c r="G47" s="44"/>
      <c r="H47" s="44"/>
      <c r="I47" s="44"/>
      <c r="J47" s="44">
        <f>SUM(C47:I47)</f>
        <v>317</v>
      </c>
      <c r="K47" s="44"/>
      <c r="L47" s="44"/>
      <c r="M47" s="44"/>
      <c r="N47" s="44">
        <f t="shared" si="1"/>
        <v>0</v>
      </c>
      <c r="O47" s="45">
        <f t="shared" si="0"/>
        <v>317</v>
      </c>
      <c r="P47" s="8"/>
    </row>
    <row r="48" spans="1:16" ht="11.25" customHeight="1">
      <c r="A48" s="52"/>
      <c r="B48" s="53" t="s">
        <v>126</v>
      </c>
      <c r="C48" s="54">
        <v>511</v>
      </c>
      <c r="D48" s="54">
        <v>161</v>
      </c>
      <c r="E48" s="54">
        <v>905</v>
      </c>
      <c r="F48" s="54"/>
      <c r="G48" s="54"/>
      <c r="H48" s="54"/>
      <c r="I48" s="54"/>
      <c r="J48" s="54">
        <f>SUM(C48:I48)</f>
        <v>1577</v>
      </c>
      <c r="K48" s="54"/>
      <c r="L48" s="54"/>
      <c r="M48" s="54"/>
      <c r="N48" s="54">
        <f t="shared" si="1"/>
        <v>0</v>
      </c>
      <c r="O48" s="55">
        <f t="shared" si="0"/>
        <v>1577</v>
      </c>
      <c r="P48" s="8"/>
    </row>
    <row r="49" spans="1:16" s="19" customFormat="1" ht="11.25" customHeight="1" thickBot="1">
      <c r="A49" s="61"/>
      <c r="B49" s="62" t="s">
        <v>130</v>
      </c>
      <c r="C49" s="63">
        <f>SUM(C47:C48)</f>
        <v>511</v>
      </c>
      <c r="D49" s="63">
        <f aca="true" t="shared" si="16" ref="D49:O49">SUM(D47:D48)</f>
        <v>161</v>
      </c>
      <c r="E49" s="63">
        <f t="shared" si="16"/>
        <v>1222</v>
      </c>
      <c r="F49" s="63">
        <f t="shared" si="16"/>
        <v>0</v>
      </c>
      <c r="G49" s="63">
        <f t="shared" si="16"/>
        <v>0</v>
      </c>
      <c r="H49" s="63">
        <f>SUM(H47:H48)</f>
        <v>0</v>
      </c>
      <c r="I49" s="63">
        <f>SUM(I47:I48)</f>
        <v>0</v>
      </c>
      <c r="J49" s="63">
        <f t="shared" si="16"/>
        <v>1894</v>
      </c>
      <c r="K49" s="63">
        <f t="shared" si="16"/>
        <v>0</v>
      </c>
      <c r="L49" s="63">
        <f t="shared" si="16"/>
        <v>0</v>
      </c>
      <c r="M49" s="63">
        <f t="shared" si="16"/>
        <v>0</v>
      </c>
      <c r="N49" s="63">
        <f t="shared" si="16"/>
        <v>0</v>
      </c>
      <c r="O49" s="64">
        <f t="shared" si="16"/>
        <v>1894</v>
      </c>
      <c r="P49" s="18"/>
    </row>
    <row r="50" spans="1:16" ht="11.25" customHeight="1">
      <c r="A50" s="42" t="s">
        <v>53</v>
      </c>
      <c r="B50" s="43" t="s">
        <v>54</v>
      </c>
      <c r="C50" s="44"/>
      <c r="D50" s="44"/>
      <c r="E50" s="44">
        <v>12428</v>
      </c>
      <c r="F50" s="44"/>
      <c r="G50" s="44"/>
      <c r="H50" s="44"/>
      <c r="I50" s="44"/>
      <c r="J50" s="44">
        <f>SUM(C50:I50)</f>
        <v>12428</v>
      </c>
      <c r="K50" s="44">
        <v>13600</v>
      </c>
      <c r="L50" s="44"/>
      <c r="M50" s="44">
        <v>15080</v>
      </c>
      <c r="N50" s="44">
        <f t="shared" si="1"/>
        <v>28680</v>
      </c>
      <c r="O50" s="45">
        <f t="shared" si="0"/>
        <v>41108</v>
      </c>
      <c r="P50" s="8"/>
    </row>
    <row r="51" spans="1:16" ht="11.25" customHeight="1">
      <c r="A51" s="52"/>
      <c r="B51" s="53" t="s">
        <v>126</v>
      </c>
      <c r="C51" s="54">
        <v>2351</v>
      </c>
      <c r="D51" s="54">
        <v>753</v>
      </c>
      <c r="E51" s="54">
        <v>430</v>
      </c>
      <c r="F51" s="54"/>
      <c r="G51" s="54"/>
      <c r="H51" s="54"/>
      <c r="I51" s="54"/>
      <c r="J51" s="71">
        <f>SUM(C51:I51)</f>
        <v>3534</v>
      </c>
      <c r="K51" s="54"/>
      <c r="L51" s="54"/>
      <c r="M51" s="54"/>
      <c r="N51" s="71">
        <f t="shared" si="1"/>
        <v>0</v>
      </c>
      <c r="O51" s="72">
        <f t="shared" si="0"/>
        <v>3534</v>
      </c>
      <c r="P51" s="8"/>
    </row>
    <row r="52" spans="1:16" s="19" customFormat="1" ht="11.25" customHeight="1" thickBot="1">
      <c r="A52" s="61"/>
      <c r="B52" s="62" t="s">
        <v>131</v>
      </c>
      <c r="C52" s="63">
        <f>SUM(C50:C51)</f>
        <v>2351</v>
      </c>
      <c r="D52" s="63">
        <f aca="true" t="shared" si="17" ref="D52:O52">SUM(D50:D51)</f>
        <v>753</v>
      </c>
      <c r="E52" s="63">
        <f t="shared" si="17"/>
        <v>12858</v>
      </c>
      <c r="F52" s="63">
        <f t="shared" si="17"/>
        <v>0</v>
      </c>
      <c r="G52" s="63">
        <f t="shared" si="17"/>
        <v>0</v>
      </c>
      <c r="H52" s="63">
        <f>SUM(H50:H51)</f>
        <v>0</v>
      </c>
      <c r="I52" s="63">
        <f>SUM(I50:I51)</f>
        <v>0</v>
      </c>
      <c r="J52" s="63">
        <f t="shared" si="17"/>
        <v>15962</v>
      </c>
      <c r="K52" s="63">
        <f t="shared" si="17"/>
        <v>13600</v>
      </c>
      <c r="L52" s="63">
        <f t="shared" si="17"/>
        <v>0</v>
      </c>
      <c r="M52" s="63">
        <f t="shared" si="17"/>
        <v>15080</v>
      </c>
      <c r="N52" s="63">
        <f t="shared" si="17"/>
        <v>28680</v>
      </c>
      <c r="O52" s="64">
        <f t="shared" si="17"/>
        <v>44642</v>
      </c>
      <c r="P52" s="18"/>
    </row>
    <row r="53" spans="1:16" ht="11.25" customHeight="1">
      <c r="A53" s="42" t="s">
        <v>55</v>
      </c>
      <c r="B53" s="43" t="s">
        <v>57</v>
      </c>
      <c r="C53" s="44">
        <v>1456</v>
      </c>
      <c r="D53" s="44">
        <v>502</v>
      </c>
      <c r="E53" s="44">
        <v>14542</v>
      </c>
      <c r="F53" s="44"/>
      <c r="G53" s="44"/>
      <c r="H53" s="44">
        <v>588</v>
      </c>
      <c r="I53" s="44"/>
      <c r="J53" s="44">
        <f>SUM(C53:I53)</f>
        <v>17088</v>
      </c>
      <c r="K53" s="44"/>
      <c r="L53" s="44"/>
      <c r="M53" s="44"/>
      <c r="N53" s="44">
        <f t="shared" si="1"/>
        <v>0</v>
      </c>
      <c r="O53" s="45">
        <f t="shared" si="0"/>
        <v>17088</v>
      </c>
      <c r="P53" s="8"/>
    </row>
    <row r="54" spans="1:16" ht="11.25" customHeight="1">
      <c r="A54" s="52"/>
      <c r="B54" s="53" t="s">
        <v>126</v>
      </c>
      <c r="C54" s="54">
        <v>495</v>
      </c>
      <c r="D54" s="54">
        <v>158</v>
      </c>
      <c r="E54" s="54">
        <v>94</v>
      </c>
      <c r="F54" s="54"/>
      <c r="G54" s="54"/>
      <c r="H54" s="54"/>
      <c r="I54" s="54"/>
      <c r="J54" s="71">
        <f>SUM(C54:I54)</f>
        <v>747</v>
      </c>
      <c r="K54" s="54"/>
      <c r="L54" s="54"/>
      <c r="M54" s="54"/>
      <c r="N54" s="54"/>
      <c r="O54" s="72">
        <f t="shared" si="0"/>
        <v>747</v>
      </c>
      <c r="P54" s="8"/>
    </row>
    <row r="55" spans="1:16" s="19" customFormat="1" ht="11.25" customHeight="1" thickBot="1">
      <c r="A55" s="61"/>
      <c r="B55" s="62" t="s">
        <v>134</v>
      </c>
      <c r="C55" s="63">
        <f>SUM(C53:C54)</f>
        <v>1951</v>
      </c>
      <c r="D55" s="63">
        <f aca="true" t="shared" si="18" ref="D55:O55">SUM(D53:D54)</f>
        <v>660</v>
      </c>
      <c r="E55" s="63">
        <f t="shared" si="18"/>
        <v>14636</v>
      </c>
      <c r="F55" s="63">
        <f t="shared" si="18"/>
        <v>0</v>
      </c>
      <c r="G55" s="63">
        <f t="shared" si="18"/>
        <v>0</v>
      </c>
      <c r="H55" s="63">
        <f>SUM(H53:H54)</f>
        <v>588</v>
      </c>
      <c r="I55" s="63">
        <f>SUM(I53:I54)</f>
        <v>0</v>
      </c>
      <c r="J55" s="63">
        <f t="shared" si="18"/>
        <v>17835</v>
      </c>
      <c r="K55" s="63">
        <f t="shared" si="18"/>
        <v>0</v>
      </c>
      <c r="L55" s="63">
        <f t="shared" si="18"/>
        <v>0</v>
      </c>
      <c r="M55" s="63">
        <f t="shared" si="18"/>
        <v>0</v>
      </c>
      <c r="N55" s="63">
        <f t="shared" si="18"/>
        <v>0</v>
      </c>
      <c r="O55" s="64">
        <f t="shared" si="18"/>
        <v>17835</v>
      </c>
      <c r="P55" s="20"/>
    </row>
    <row r="56" spans="1:16" ht="11.25" customHeight="1" thickBot="1">
      <c r="A56" s="65" t="s">
        <v>58</v>
      </c>
      <c r="B56" s="66" t="s">
        <v>59</v>
      </c>
      <c r="C56" s="67"/>
      <c r="D56" s="67"/>
      <c r="E56" s="67"/>
      <c r="F56" s="67"/>
      <c r="G56" s="67">
        <v>370</v>
      </c>
      <c r="H56" s="67"/>
      <c r="I56" s="67"/>
      <c r="J56" s="67">
        <f>SUM(C56:I56)</f>
        <v>370</v>
      </c>
      <c r="K56" s="67"/>
      <c r="L56" s="67"/>
      <c r="M56" s="67"/>
      <c r="N56" s="67">
        <f t="shared" si="1"/>
        <v>0</v>
      </c>
      <c r="O56" s="68">
        <f t="shared" si="0"/>
        <v>370</v>
      </c>
      <c r="P56" s="8"/>
    </row>
    <row r="57" spans="1:16" ht="11.25" customHeight="1">
      <c r="A57" s="42" t="s">
        <v>62</v>
      </c>
      <c r="B57" s="43" t="s">
        <v>63</v>
      </c>
      <c r="C57" s="44"/>
      <c r="D57" s="44"/>
      <c r="E57" s="44">
        <v>924</v>
      </c>
      <c r="F57" s="44"/>
      <c r="G57" s="44">
        <v>810</v>
      </c>
      <c r="H57" s="44">
        <v>132</v>
      </c>
      <c r="I57" s="44"/>
      <c r="J57" s="44">
        <f>SUM(C57:I57)</f>
        <v>1866</v>
      </c>
      <c r="K57" s="44"/>
      <c r="L57" s="44"/>
      <c r="M57" s="44"/>
      <c r="N57" s="44">
        <f t="shared" si="1"/>
        <v>0</v>
      </c>
      <c r="O57" s="45">
        <f t="shared" si="0"/>
        <v>1866</v>
      </c>
      <c r="P57" s="8"/>
    </row>
    <row r="58" spans="1:16" ht="11.25" customHeight="1">
      <c r="A58" s="46"/>
      <c r="B58" s="47" t="s">
        <v>126</v>
      </c>
      <c r="C58" s="48">
        <v>151</v>
      </c>
      <c r="D58" s="48">
        <v>48</v>
      </c>
      <c r="E58" s="48">
        <v>29</v>
      </c>
      <c r="F58" s="48"/>
      <c r="G58" s="48"/>
      <c r="H58" s="48"/>
      <c r="I58" s="48"/>
      <c r="J58" s="54">
        <f>SUM(C58:I58)</f>
        <v>228</v>
      </c>
      <c r="K58" s="48"/>
      <c r="L58" s="48"/>
      <c r="M58" s="48"/>
      <c r="N58" s="48"/>
      <c r="O58" s="55">
        <f t="shared" si="0"/>
        <v>228</v>
      </c>
      <c r="P58" s="8"/>
    </row>
    <row r="59" spans="1:16" ht="11.25" customHeight="1" thickBot="1">
      <c r="A59" s="78"/>
      <c r="B59" s="79" t="s">
        <v>135</v>
      </c>
      <c r="C59" s="80">
        <f>SUM(C58)</f>
        <v>151</v>
      </c>
      <c r="D59" s="80">
        <f aca="true" t="shared" si="19" ref="D59:O59">SUM(D57:D58)</f>
        <v>48</v>
      </c>
      <c r="E59" s="80">
        <f t="shared" si="19"/>
        <v>953</v>
      </c>
      <c r="F59" s="80">
        <f t="shared" si="19"/>
        <v>0</v>
      </c>
      <c r="G59" s="80">
        <f t="shared" si="19"/>
        <v>810</v>
      </c>
      <c r="H59" s="80">
        <f>SUM(H57:H58)</f>
        <v>132</v>
      </c>
      <c r="I59" s="80">
        <f>SUM(I57:I58)</f>
        <v>0</v>
      </c>
      <c r="J59" s="80">
        <f t="shared" si="19"/>
        <v>2094</v>
      </c>
      <c r="K59" s="80">
        <f t="shared" si="19"/>
        <v>0</v>
      </c>
      <c r="L59" s="80">
        <f t="shared" si="19"/>
        <v>0</v>
      </c>
      <c r="M59" s="80">
        <f t="shared" si="19"/>
        <v>0</v>
      </c>
      <c r="N59" s="80">
        <f t="shared" si="19"/>
        <v>0</v>
      </c>
      <c r="O59" s="81">
        <f t="shared" si="19"/>
        <v>2094</v>
      </c>
      <c r="P59" s="8"/>
    </row>
    <row r="60" spans="1:16" ht="11.25" customHeight="1" thickBot="1">
      <c r="A60" s="76" t="s">
        <v>60</v>
      </c>
      <c r="B60" s="77" t="s">
        <v>61</v>
      </c>
      <c r="C60" s="50"/>
      <c r="D60" s="50"/>
      <c r="E60" s="50"/>
      <c r="F60" s="50"/>
      <c r="G60" s="50">
        <v>5500</v>
      </c>
      <c r="H60" s="50"/>
      <c r="I60" s="50"/>
      <c r="J60" s="50">
        <f>SUM(C60:I60)</f>
        <v>5500</v>
      </c>
      <c r="K60" s="50"/>
      <c r="L60" s="50"/>
      <c r="M60" s="50"/>
      <c r="N60" s="50">
        <f t="shared" si="1"/>
        <v>0</v>
      </c>
      <c r="O60" s="51">
        <f t="shared" si="0"/>
        <v>5500</v>
      </c>
      <c r="P60" s="8"/>
    </row>
    <row r="61" spans="1:16" ht="11.25" customHeight="1" thickBot="1">
      <c r="A61" s="102" t="s">
        <v>173</v>
      </c>
      <c r="B61" s="103" t="s">
        <v>172</v>
      </c>
      <c r="C61" s="104"/>
      <c r="D61" s="104"/>
      <c r="E61" s="104"/>
      <c r="F61" s="104"/>
      <c r="G61" s="104"/>
      <c r="H61" s="104"/>
      <c r="I61" s="104">
        <v>18650</v>
      </c>
      <c r="J61" s="104">
        <f>SUM(C61:I61)</f>
        <v>18650</v>
      </c>
      <c r="K61" s="104"/>
      <c r="L61" s="104"/>
      <c r="M61" s="104"/>
      <c r="N61" s="104">
        <f t="shared" si="1"/>
        <v>0</v>
      </c>
      <c r="O61" s="82">
        <f t="shared" si="0"/>
        <v>18650</v>
      </c>
      <c r="P61" s="8"/>
    </row>
    <row r="62" spans="1:16" s="2" customFormat="1" ht="12" customHeight="1">
      <c r="A62" s="149" t="s">
        <v>64</v>
      </c>
      <c r="B62" s="150" t="s">
        <v>65</v>
      </c>
      <c r="C62" s="148">
        <f>C47+C50+C53+C56+C57+C60+C61</f>
        <v>1456</v>
      </c>
      <c r="D62" s="148">
        <f aca="true" t="shared" si="20" ref="D62:O62">D47+D50+D53+D56+D57+D60+D61</f>
        <v>502</v>
      </c>
      <c r="E62" s="148">
        <f t="shared" si="20"/>
        <v>28211</v>
      </c>
      <c r="F62" s="148">
        <f t="shared" si="20"/>
        <v>0</v>
      </c>
      <c r="G62" s="148">
        <f t="shared" si="20"/>
        <v>6680</v>
      </c>
      <c r="H62" s="148">
        <f t="shared" si="20"/>
        <v>720</v>
      </c>
      <c r="I62" s="148">
        <f t="shared" si="20"/>
        <v>18650</v>
      </c>
      <c r="J62" s="148">
        <f t="shared" si="20"/>
        <v>56219</v>
      </c>
      <c r="K62" s="148">
        <f t="shared" si="20"/>
        <v>13600</v>
      </c>
      <c r="L62" s="148">
        <f t="shared" si="20"/>
        <v>0</v>
      </c>
      <c r="M62" s="148">
        <f t="shared" si="20"/>
        <v>15080</v>
      </c>
      <c r="N62" s="148">
        <f t="shared" si="20"/>
        <v>28680</v>
      </c>
      <c r="O62" s="155">
        <f t="shared" si="20"/>
        <v>84899</v>
      </c>
      <c r="P62" s="13"/>
    </row>
    <row r="63" spans="1:16" s="2" customFormat="1" ht="12" customHeight="1">
      <c r="A63" s="110"/>
      <c r="B63" s="105" t="s">
        <v>161</v>
      </c>
      <c r="C63" s="106">
        <f>C48+C51+C54+C58</f>
        <v>3508</v>
      </c>
      <c r="D63" s="106">
        <f aca="true" t="shared" si="21" ref="D63:O63">D48+D51+D54+D58</f>
        <v>1120</v>
      </c>
      <c r="E63" s="106">
        <f t="shared" si="21"/>
        <v>1458</v>
      </c>
      <c r="F63" s="106">
        <f t="shared" si="21"/>
        <v>0</v>
      </c>
      <c r="G63" s="106">
        <f t="shared" si="21"/>
        <v>0</v>
      </c>
      <c r="H63" s="106">
        <f t="shared" si="21"/>
        <v>0</v>
      </c>
      <c r="I63" s="106"/>
      <c r="J63" s="106">
        <f t="shared" si="21"/>
        <v>6086</v>
      </c>
      <c r="K63" s="106">
        <f t="shared" si="21"/>
        <v>0</v>
      </c>
      <c r="L63" s="106">
        <f t="shared" si="21"/>
        <v>0</v>
      </c>
      <c r="M63" s="106">
        <f t="shared" si="21"/>
        <v>0</v>
      </c>
      <c r="N63" s="106">
        <f t="shared" si="21"/>
        <v>0</v>
      </c>
      <c r="O63" s="156">
        <f t="shared" si="21"/>
        <v>6086</v>
      </c>
      <c r="P63" s="13"/>
    </row>
    <row r="64" spans="1:16" s="2" customFormat="1" ht="12" customHeight="1" thickBot="1">
      <c r="A64" s="111"/>
      <c r="B64" s="112" t="s">
        <v>163</v>
      </c>
      <c r="C64" s="113">
        <f>C49+C52+C55+C56+C59+C60+C61</f>
        <v>4964</v>
      </c>
      <c r="D64" s="113">
        <f aca="true" t="shared" si="22" ref="D64:O64">D49+D52+D55+D56+D59+D60+D61</f>
        <v>1622</v>
      </c>
      <c r="E64" s="113">
        <f t="shared" si="22"/>
        <v>29669</v>
      </c>
      <c r="F64" s="113">
        <f t="shared" si="22"/>
        <v>0</v>
      </c>
      <c r="G64" s="113">
        <f t="shared" si="22"/>
        <v>6680</v>
      </c>
      <c r="H64" s="113">
        <f t="shared" si="22"/>
        <v>720</v>
      </c>
      <c r="I64" s="113">
        <f t="shared" si="22"/>
        <v>18650</v>
      </c>
      <c r="J64" s="113">
        <f t="shared" si="22"/>
        <v>62305</v>
      </c>
      <c r="K64" s="113">
        <f t="shared" si="22"/>
        <v>13600</v>
      </c>
      <c r="L64" s="113">
        <f t="shared" si="22"/>
        <v>0</v>
      </c>
      <c r="M64" s="113">
        <f t="shared" si="22"/>
        <v>15080</v>
      </c>
      <c r="N64" s="113">
        <f t="shared" si="22"/>
        <v>28680</v>
      </c>
      <c r="O64" s="113">
        <f t="shared" si="22"/>
        <v>90985</v>
      </c>
      <c r="P64" s="13"/>
    </row>
    <row r="65" spans="1:16" ht="12" customHeight="1">
      <c r="A65" s="69" t="s">
        <v>67</v>
      </c>
      <c r="B65" s="70" t="s">
        <v>68</v>
      </c>
      <c r="C65" s="71"/>
      <c r="D65" s="71"/>
      <c r="E65" s="71">
        <v>350</v>
      </c>
      <c r="F65" s="71"/>
      <c r="G65" s="71">
        <v>290</v>
      </c>
      <c r="H65" s="71"/>
      <c r="I65" s="71"/>
      <c r="J65" s="71">
        <f>SUM(C65:I65)</f>
        <v>640</v>
      </c>
      <c r="K65" s="71"/>
      <c r="L65" s="71"/>
      <c r="M65" s="71"/>
      <c r="N65" s="71">
        <f>K65+M65</f>
        <v>0</v>
      </c>
      <c r="O65" s="72">
        <f>J65+N65</f>
        <v>640</v>
      </c>
      <c r="P65" s="14"/>
    </row>
    <row r="66" spans="1:16" ht="12" customHeight="1" thickBot="1">
      <c r="A66" s="46" t="s">
        <v>69</v>
      </c>
      <c r="B66" s="47" t="s">
        <v>70</v>
      </c>
      <c r="C66" s="48"/>
      <c r="D66" s="48"/>
      <c r="E66" s="48">
        <v>640</v>
      </c>
      <c r="F66" s="48"/>
      <c r="G66" s="48"/>
      <c r="H66" s="48"/>
      <c r="I66" s="48"/>
      <c r="J66" s="48">
        <f>SUM(C66:I66)</f>
        <v>640</v>
      </c>
      <c r="K66" s="48"/>
      <c r="L66" s="48"/>
      <c r="M66" s="48"/>
      <c r="N66" s="67">
        <f>K66+M66</f>
        <v>0</v>
      </c>
      <c r="O66" s="68">
        <f>J66+N66</f>
        <v>640</v>
      </c>
      <c r="P66" s="7"/>
    </row>
    <row r="67" spans="1:16" s="2" customFormat="1" ht="12" customHeight="1" thickBot="1">
      <c r="A67" s="114" t="s">
        <v>71</v>
      </c>
      <c r="B67" s="38" t="s">
        <v>72</v>
      </c>
      <c r="C67" s="40">
        <f aca="true" t="shared" si="23" ref="C67:I67">SUM(C65:C66)</f>
        <v>0</v>
      </c>
      <c r="D67" s="40">
        <f t="shared" si="23"/>
        <v>0</v>
      </c>
      <c r="E67" s="40">
        <f t="shared" si="23"/>
        <v>990</v>
      </c>
      <c r="F67" s="40">
        <f t="shared" si="23"/>
        <v>0</v>
      </c>
      <c r="G67" s="40">
        <f t="shared" si="23"/>
        <v>290</v>
      </c>
      <c r="H67" s="40">
        <f t="shared" si="23"/>
        <v>0</v>
      </c>
      <c r="I67" s="40">
        <f t="shared" si="23"/>
        <v>0</v>
      </c>
      <c r="J67" s="40">
        <f>SUM(C67:I67)</f>
        <v>1280</v>
      </c>
      <c r="K67" s="40"/>
      <c r="L67" s="115"/>
      <c r="M67" s="115">
        <f>SUM(M65:M66)</f>
        <v>0</v>
      </c>
      <c r="N67" s="116">
        <f>K67+M67</f>
        <v>0</v>
      </c>
      <c r="O67" s="51">
        <f>J67+N67</f>
        <v>1280</v>
      </c>
      <c r="P67" s="7"/>
    </row>
    <row r="68" spans="1:16" s="11" customFormat="1" ht="12" customHeight="1">
      <c r="A68" s="119">
        <v>1</v>
      </c>
      <c r="B68" s="120" t="s">
        <v>73</v>
      </c>
      <c r="C68" s="121">
        <f>C6+C25+C37+C44+C62+C67</f>
        <v>87592</v>
      </c>
      <c r="D68" s="121">
        <f>D6+D25+D37+D44+D62+D67</f>
        <v>27628</v>
      </c>
      <c r="E68" s="121">
        <f>E6+E25+E37+E44+E62+E67</f>
        <v>63137</v>
      </c>
      <c r="F68" s="121">
        <f>F6+F25+F37+F44+F62+F67</f>
        <v>7460</v>
      </c>
      <c r="G68" s="121">
        <f>G6+G25+G37+G44+G62+G67</f>
        <v>7070</v>
      </c>
      <c r="H68" s="121">
        <f>H6+H25+H37+H44+H62+H67</f>
        <v>1584</v>
      </c>
      <c r="I68" s="121">
        <f>I6+I25+I37+I44+I62+I67</f>
        <v>18650</v>
      </c>
      <c r="J68" s="121">
        <f>J6+J25+J37+J44+J62+J67</f>
        <v>213121</v>
      </c>
      <c r="K68" s="121">
        <f>K6+K25+K37+K44+K62+K67</f>
        <v>25600</v>
      </c>
      <c r="L68" s="121">
        <f>L6+L25+L37+L44+L62+L67</f>
        <v>59384</v>
      </c>
      <c r="M68" s="121">
        <f>M6+M25+M37+M44+M62+M67</f>
        <v>22041</v>
      </c>
      <c r="N68" s="121">
        <f>N6+N25+N37+N44+N62+N67</f>
        <v>107025</v>
      </c>
      <c r="O68" s="157">
        <f>O6+O25+O37+O44+O62+O67</f>
        <v>320146</v>
      </c>
      <c r="P68" s="15"/>
    </row>
    <row r="69" spans="1:16" s="11" customFormat="1" ht="12" customHeight="1">
      <c r="A69" s="122"/>
      <c r="B69" s="117" t="s">
        <v>161</v>
      </c>
      <c r="C69" s="118">
        <f>C26+C38+C45+C63</f>
        <v>7709</v>
      </c>
      <c r="D69" s="118">
        <f>D26+D38+D45+D63</f>
        <v>2468</v>
      </c>
      <c r="E69" s="118">
        <f>E26+E38+E45+E63</f>
        <v>3114</v>
      </c>
      <c r="F69" s="118">
        <f>F26+F38+F45+F63</f>
        <v>0</v>
      </c>
      <c r="G69" s="118">
        <f>G26+G38+G45+G63</f>
        <v>0</v>
      </c>
      <c r="H69" s="118"/>
      <c r="I69" s="118">
        <f>I26+I38+I45+I63</f>
        <v>0</v>
      </c>
      <c r="J69" s="118">
        <f>J26+J38+J45+J63</f>
        <v>13291</v>
      </c>
      <c r="K69" s="118">
        <f>K26+K38+K45+K63</f>
        <v>0</v>
      </c>
      <c r="L69" s="118">
        <f>L26+L38+L45+L63</f>
        <v>0</v>
      </c>
      <c r="M69" s="118">
        <f>M26+M38+M45+M63</f>
        <v>0</v>
      </c>
      <c r="N69" s="118">
        <f>N26+N38+N45+N63</f>
        <v>0</v>
      </c>
      <c r="O69" s="158">
        <f>O26+O38+O45+O63</f>
        <v>13291</v>
      </c>
      <c r="P69" s="15"/>
    </row>
    <row r="70" spans="1:16" s="11" customFormat="1" ht="12" customHeight="1" thickBot="1">
      <c r="A70" s="123"/>
      <c r="B70" s="124" t="s">
        <v>164</v>
      </c>
      <c r="C70" s="125">
        <f>C6+C27+C39+C46+C64+C67</f>
        <v>95301</v>
      </c>
      <c r="D70" s="125">
        <f>D6+D27+D39+D46+D64+D67</f>
        <v>30096</v>
      </c>
      <c r="E70" s="125">
        <f>E6+E27+E39+E46+E64+E67</f>
        <v>66251</v>
      </c>
      <c r="F70" s="125">
        <f>F6+F27+F39+F46+F64+F67</f>
        <v>7460</v>
      </c>
      <c r="G70" s="125">
        <f>G6+G27+G39+G46+G64+G67</f>
        <v>7070</v>
      </c>
      <c r="H70" s="125">
        <f>H6+H27+H39+H46+H64+H67</f>
        <v>1584</v>
      </c>
      <c r="I70" s="125">
        <f>I6+I27+I39+I46+I64+I67</f>
        <v>18650</v>
      </c>
      <c r="J70" s="125">
        <f>J6+J27+J39+J46+J64+J67</f>
        <v>226412</v>
      </c>
      <c r="K70" s="125">
        <f>K6+K27+K39+K46+K64+K67</f>
        <v>25600</v>
      </c>
      <c r="L70" s="125">
        <f>L6+L27+L39+L46+L64+L67</f>
        <v>59384</v>
      </c>
      <c r="M70" s="125">
        <f>M6+M27+M39+M46+M64+M67</f>
        <v>22041</v>
      </c>
      <c r="N70" s="125">
        <f>N6+N27+N39+N46+N64+N67</f>
        <v>107025</v>
      </c>
      <c r="O70" s="142">
        <f>O6+O27+O39+O46+O64+O67</f>
        <v>333437</v>
      </c>
      <c r="P70" s="15"/>
    </row>
    <row r="71" spans="1:16" ht="12" customHeight="1">
      <c r="A71" s="69" t="s">
        <v>74</v>
      </c>
      <c r="B71" s="70" t="s">
        <v>75</v>
      </c>
      <c r="C71" s="71">
        <v>27483</v>
      </c>
      <c r="D71" s="71">
        <v>8782</v>
      </c>
      <c r="E71" s="71">
        <v>2294</v>
      </c>
      <c r="F71" s="71"/>
      <c r="G71" s="71"/>
      <c r="H71" s="71">
        <v>240</v>
      </c>
      <c r="I71" s="71"/>
      <c r="J71" s="71">
        <f>SUM(C71:I71)</f>
        <v>38799</v>
      </c>
      <c r="K71" s="71"/>
      <c r="L71" s="71"/>
      <c r="M71" s="71"/>
      <c r="N71" s="71">
        <f>K71+M71</f>
        <v>0</v>
      </c>
      <c r="O71" s="72">
        <f>J71+N71</f>
        <v>38799</v>
      </c>
      <c r="P71" s="7"/>
    </row>
    <row r="72" spans="1:16" ht="12" customHeight="1" thickBot="1">
      <c r="A72" s="46" t="s">
        <v>76</v>
      </c>
      <c r="B72" s="47" t="s">
        <v>171</v>
      </c>
      <c r="C72" s="48"/>
      <c r="D72" s="48"/>
      <c r="E72" s="48">
        <v>456</v>
      </c>
      <c r="F72" s="48"/>
      <c r="G72" s="48"/>
      <c r="H72" s="48"/>
      <c r="I72" s="48"/>
      <c r="J72" s="48">
        <f>SUM(C72:I72)</f>
        <v>456</v>
      </c>
      <c r="K72" s="48"/>
      <c r="L72" s="48"/>
      <c r="M72" s="48"/>
      <c r="N72" s="67">
        <f>K72+M72</f>
        <v>0</v>
      </c>
      <c r="O72" s="68">
        <f>J72+N72</f>
        <v>456</v>
      </c>
      <c r="P72" s="7"/>
    </row>
    <row r="73" spans="1:16" ht="12" customHeight="1">
      <c r="A73" s="42" t="s">
        <v>77</v>
      </c>
      <c r="B73" s="43" t="s">
        <v>78</v>
      </c>
      <c r="C73" s="44"/>
      <c r="D73" s="44"/>
      <c r="E73" s="44">
        <v>666</v>
      </c>
      <c r="F73" s="44"/>
      <c r="G73" s="44"/>
      <c r="H73" s="44"/>
      <c r="I73" s="44"/>
      <c r="J73" s="44">
        <f>SUM(C73:I73)</f>
        <v>666</v>
      </c>
      <c r="K73" s="44"/>
      <c r="L73" s="44"/>
      <c r="M73" s="44"/>
      <c r="N73" s="44">
        <f>K73+M73</f>
        <v>0</v>
      </c>
      <c r="O73" s="45">
        <f>J73+N73</f>
        <v>666</v>
      </c>
      <c r="P73" s="7"/>
    </row>
    <row r="74" spans="1:16" ht="12" customHeight="1">
      <c r="A74" s="46"/>
      <c r="B74" s="47" t="s">
        <v>126</v>
      </c>
      <c r="C74" s="48">
        <v>2989</v>
      </c>
      <c r="D74" s="48">
        <v>942</v>
      </c>
      <c r="E74" s="48">
        <v>5059</v>
      </c>
      <c r="F74" s="48"/>
      <c r="G74" s="48"/>
      <c r="H74" s="48"/>
      <c r="I74" s="48"/>
      <c r="J74" s="54">
        <f>SUM(C74:I74)</f>
        <v>8990</v>
      </c>
      <c r="K74" s="48"/>
      <c r="L74" s="48"/>
      <c r="M74" s="48"/>
      <c r="N74" s="67"/>
      <c r="O74" s="72">
        <f>J74+N74</f>
        <v>8990</v>
      </c>
      <c r="P74" s="7"/>
    </row>
    <row r="75" spans="1:16" s="19" customFormat="1" ht="12" customHeight="1" thickBot="1">
      <c r="A75" s="56"/>
      <c r="B75" s="57" t="s">
        <v>136</v>
      </c>
      <c r="C75" s="83">
        <f>SUM(C73:C74)</f>
        <v>2989</v>
      </c>
      <c r="D75" s="83">
        <f aca="true" t="shared" si="24" ref="D75:O75">SUM(D73:D74)</f>
        <v>942</v>
      </c>
      <c r="E75" s="83">
        <f t="shared" si="24"/>
        <v>5725</v>
      </c>
      <c r="F75" s="83">
        <f t="shared" si="24"/>
        <v>0</v>
      </c>
      <c r="G75" s="83">
        <f t="shared" si="24"/>
        <v>0</v>
      </c>
      <c r="H75" s="83">
        <f>SUM(H73:H74)</f>
        <v>0</v>
      </c>
      <c r="I75" s="83">
        <f>SUM(I73:I74)</f>
        <v>0</v>
      </c>
      <c r="J75" s="83">
        <f t="shared" si="24"/>
        <v>9656</v>
      </c>
      <c r="K75" s="83">
        <f t="shared" si="24"/>
        <v>0</v>
      </c>
      <c r="L75" s="83">
        <f t="shared" si="24"/>
        <v>0</v>
      </c>
      <c r="M75" s="83">
        <f t="shared" si="24"/>
        <v>0</v>
      </c>
      <c r="N75" s="83">
        <f t="shared" si="24"/>
        <v>0</v>
      </c>
      <c r="O75" s="84">
        <f t="shared" si="24"/>
        <v>9656</v>
      </c>
      <c r="P75" s="20"/>
    </row>
    <row r="76" spans="1:16" ht="12" customHeight="1">
      <c r="A76" s="42">
        <v>110</v>
      </c>
      <c r="B76" s="43" t="s">
        <v>79</v>
      </c>
      <c r="C76" s="44"/>
      <c r="D76" s="44"/>
      <c r="E76" s="44">
        <v>4485</v>
      </c>
      <c r="F76" s="44"/>
      <c r="G76" s="44"/>
      <c r="H76" s="44">
        <v>533</v>
      </c>
      <c r="I76" s="44"/>
      <c r="J76" s="44">
        <f>SUM(C76:I76)</f>
        <v>5018</v>
      </c>
      <c r="K76" s="44"/>
      <c r="L76" s="44"/>
      <c r="M76" s="44"/>
      <c r="N76" s="44">
        <f>K76+M76</f>
        <v>0</v>
      </c>
      <c r="O76" s="45">
        <f>J76+N76</f>
        <v>5018</v>
      </c>
      <c r="P76" s="7"/>
    </row>
    <row r="77" spans="1:16" ht="12" customHeight="1">
      <c r="A77" s="52"/>
      <c r="B77" s="53" t="s">
        <v>132</v>
      </c>
      <c r="C77" s="54">
        <v>867</v>
      </c>
      <c r="D77" s="54">
        <v>278</v>
      </c>
      <c r="E77" s="54">
        <v>157</v>
      </c>
      <c r="F77" s="54"/>
      <c r="G77" s="54"/>
      <c r="H77" s="54"/>
      <c r="I77" s="54"/>
      <c r="J77" s="54">
        <f>SUM(C77:I77)</f>
        <v>1302</v>
      </c>
      <c r="K77" s="54"/>
      <c r="L77" s="54"/>
      <c r="M77" s="54"/>
      <c r="N77" s="54"/>
      <c r="O77" s="55">
        <f>J77+N77</f>
        <v>1302</v>
      </c>
      <c r="P77" s="7"/>
    </row>
    <row r="78" spans="1:16" s="19" customFormat="1" ht="12" customHeight="1" thickBot="1">
      <c r="A78" s="56"/>
      <c r="B78" s="57" t="s">
        <v>137</v>
      </c>
      <c r="C78" s="83">
        <f>SUM(C76:C77)</f>
        <v>867</v>
      </c>
      <c r="D78" s="83">
        <f aca="true" t="shared" si="25" ref="D78:O78">SUM(D76:D77)</f>
        <v>278</v>
      </c>
      <c r="E78" s="83">
        <f t="shared" si="25"/>
        <v>4642</v>
      </c>
      <c r="F78" s="83">
        <f t="shared" si="25"/>
        <v>0</v>
      </c>
      <c r="G78" s="83">
        <f t="shared" si="25"/>
        <v>0</v>
      </c>
      <c r="H78" s="83">
        <f>SUM(H76:H77)</f>
        <v>533</v>
      </c>
      <c r="I78" s="83">
        <f>SUM(I76:I77)</f>
        <v>0</v>
      </c>
      <c r="J78" s="83">
        <f t="shared" si="25"/>
        <v>6320</v>
      </c>
      <c r="K78" s="83">
        <f t="shared" si="25"/>
        <v>0</v>
      </c>
      <c r="L78" s="83">
        <f t="shared" si="25"/>
        <v>0</v>
      </c>
      <c r="M78" s="83">
        <f t="shared" si="25"/>
        <v>0</v>
      </c>
      <c r="N78" s="83">
        <f t="shared" si="25"/>
        <v>0</v>
      </c>
      <c r="O78" s="84">
        <f t="shared" si="25"/>
        <v>6320</v>
      </c>
      <c r="P78" s="20"/>
    </row>
    <row r="79" spans="1:16" s="5" customFormat="1" ht="12" customHeight="1">
      <c r="A79" s="95">
        <v>2</v>
      </c>
      <c r="B79" s="96" t="s">
        <v>107</v>
      </c>
      <c r="C79" s="97">
        <f>C71+C73+C76+C72</f>
        <v>27483</v>
      </c>
      <c r="D79" s="97">
        <f aca="true" t="shared" si="26" ref="D79:O79">D71+D73+D76+D72</f>
        <v>8782</v>
      </c>
      <c r="E79" s="97">
        <f t="shared" si="26"/>
        <v>7901</v>
      </c>
      <c r="F79" s="97">
        <f t="shared" si="26"/>
        <v>0</v>
      </c>
      <c r="G79" s="97">
        <f t="shared" si="26"/>
        <v>0</v>
      </c>
      <c r="H79" s="97">
        <f t="shared" si="26"/>
        <v>773</v>
      </c>
      <c r="I79" s="97">
        <f t="shared" si="26"/>
        <v>0</v>
      </c>
      <c r="J79" s="97">
        <f t="shared" si="26"/>
        <v>44939</v>
      </c>
      <c r="K79" s="97">
        <f t="shared" si="26"/>
        <v>0</v>
      </c>
      <c r="L79" s="97">
        <f t="shared" si="26"/>
        <v>0</v>
      </c>
      <c r="M79" s="97">
        <f t="shared" si="26"/>
        <v>0</v>
      </c>
      <c r="N79" s="97">
        <f t="shared" si="26"/>
        <v>0</v>
      </c>
      <c r="O79" s="139">
        <f t="shared" si="26"/>
        <v>44939</v>
      </c>
      <c r="P79" s="16"/>
    </row>
    <row r="80" spans="1:16" s="5" customFormat="1" ht="12" customHeight="1">
      <c r="A80" s="98"/>
      <c r="B80" s="93" t="s">
        <v>161</v>
      </c>
      <c r="C80" s="94">
        <f>C74+C77</f>
        <v>3856</v>
      </c>
      <c r="D80" s="94">
        <f aca="true" t="shared" si="27" ref="D80:O80">D74+D77</f>
        <v>1220</v>
      </c>
      <c r="E80" s="94">
        <f t="shared" si="27"/>
        <v>5216</v>
      </c>
      <c r="F80" s="94">
        <f t="shared" si="27"/>
        <v>0</v>
      </c>
      <c r="G80" s="94">
        <f t="shared" si="27"/>
        <v>0</v>
      </c>
      <c r="H80" s="94">
        <f t="shared" si="27"/>
        <v>0</v>
      </c>
      <c r="I80" s="94">
        <f t="shared" si="27"/>
        <v>0</v>
      </c>
      <c r="J80" s="94">
        <f t="shared" si="27"/>
        <v>10292</v>
      </c>
      <c r="K80" s="94">
        <f t="shared" si="27"/>
        <v>0</v>
      </c>
      <c r="L80" s="94">
        <f t="shared" si="27"/>
        <v>0</v>
      </c>
      <c r="M80" s="94">
        <f t="shared" si="27"/>
        <v>0</v>
      </c>
      <c r="N80" s="94">
        <f t="shared" si="27"/>
        <v>0</v>
      </c>
      <c r="O80" s="140">
        <f t="shared" si="27"/>
        <v>10292</v>
      </c>
      <c r="P80" s="16"/>
    </row>
    <row r="81" spans="1:16" s="5" customFormat="1" ht="12" customHeight="1" thickBot="1">
      <c r="A81" s="99"/>
      <c r="B81" s="100" t="s">
        <v>165</v>
      </c>
      <c r="C81" s="101">
        <f>C71+C72+C75+C78</f>
        <v>31339</v>
      </c>
      <c r="D81" s="101">
        <f aca="true" t="shared" si="28" ref="D81:O81">D71+D72+D75+D78</f>
        <v>10002</v>
      </c>
      <c r="E81" s="101">
        <f t="shared" si="28"/>
        <v>13117</v>
      </c>
      <c r="F81" s="101">
        <f t="shared" si="28"/>
        <v>0</v>
      </c>
      <c r="G81" s="101">
        <f t="shared" si="28"/>
        <v>0</v>
      </c>
      <c r="H81" s="101">
        <f t="shared" si="28"/>
        <v>773</v>
      </c>
      <c r="I81" s="101">
        <f t="shared" si="28"/>
        <v>0</v>
      </c>
      <c r="J81" s="101">
        <f t="shared" si="28"/>
        <v>55231</v>
      </c>
      <c r="K81" s="101">
        <f t="shared" si="28"/>
        <v>0</v>
      </c>
      <c r="L81" s="101">
        <f t="shared" si="28"/>
        <v>0</v>
      </c>
      <c r="M81" s="101">
        <f t="shared" si="28"/>
        <v>0</v>
      </c>
      <c r="N81" s="101">
        <f t="shared" si="28"/>
        <v>0</v>
      </c>
      <c r="O81" s="141">
        <f t="shared" si="28"/>
        <v>55231</v>
      </c>
      <c r="P81" s="16"/>
    </row>
    <row r="82" spans="1:16" ht="12" customHeight="1">
      <c r="A82" s="69" t="s">
        <v>80</v>
      </c>
      <c r="B82" s="70" t="s">
        <v>81</v>
      </c>
      <c r="C82" s="71">
        <v>64713</v>
      </c>
      <c r="D82" s="71">
        <v>20583</v>
      </c>
      <c r="E82" s="71">
        <v>7410</v>
      </c>
      <c r="F82" s="71"/>
      <c r="G82" s="71"/>
      <c r="H82" s="71">
        <v>765</v>
      </c>
      <c r="I82" s="71"/>
      <c r="J82" s="71">
        <f>SUM(C82:I82)</f>
        <v>93471</v>
      </c>
      <c r="K82" s="71"/>
      <c r="L82" s="71"/>
      <c r="M82" s="71"/>
      <c r="N82" s="71">
        <f>K82+M82</f>
        <v>0</v>
      </c>
      <c r="O82" s="72">
        <f>J82+N82</f>
        <v>93471</v>
      </c>
      <c r="P82" s="7"/>
    </row>
    <row r="83" spans="1:16" ht="12" customHeight="1">
      <c r="A83" s="52" t="s">
        <v>82</v>
      </c>
      <c r="B83" s="53" t="s">
        <v>83</v>
      </c>
      <c r="C83" s="54">
        <v>5926</v>
      </c>
      <c r="D83" s="54">
        <v>1919</v>
      </c>
      <c r="E83" s="54">
        <v>348</v>
      </c>
      <c r="F83" s="54"/>
      <c r="G83" s="54"/>
      <c r="H83" s="54">
        <v>40</v>
      </c>
      <c r="I83" s="54"/>
      <c r="J83" s="54">
        <f>SUM(C83:I83)</f>
        <v>8233</v>
      </c>
      <c r="K83" s="54"/>
      <c r="L83" s="54"/>
      <c r="M83" s="54"/>
      <c r="N83" s="71">
        <f>K83+M83</f>
        <v>0</v>
      </c>
      <c r="O83" s="72">
        <f>J83+N83</f>
        <v>8233</v>
      </c>
      <c r="P83" s="7"/>
    </row>
    <row r="84" spans="1:16" ht="12" customHeight="1" thickBot="1">
      <c r="A84" s="46" t="s">
        <v>84</v>
      </c>
      <c r="B84" s="47" t="s">
        <v>85</v>
      </c>
      <c r="C84" s="48">
        <v>4081</v>
      </c>
      <c r="D84" s="48">
        <v>1297</v>
      </c>
      <c r="E84" s="48">
        <v>141</v>
      </c>
      <c r="F84" s="48"/>
      <c r="G84" s="48"/>
      <c r="H84" s="48"/>
      <c r="I84" s="48"/>
      <c r="J84" s="48">
        <f>SUM(C84:I84)</f>
        <v>5519</v>
      </c>
      <c r="K84" s="48"/>
      <c r="L84" s="48"/>
      <c r="M84" s="48"/>
      <c r="N84" s="67">
        <f>K84+M84</f>
        <v>0</v>
      </c>
      <c r="O84" s="68">
        <f>J84+N84</f>
        <v>5519</v>
      </c>
      <c r="P84" s="7"/>
    </row>
    <row r="85" spans="1:16" ht="12" customHeight="1">
      <c r="A85" s="42" t="s">
        <v>119</v>
      </c>
      <c r="B85" s="43" t="s">
        <v>152</v>
      </c>
      <c r="C85" s="44"/>
      <c r="D85" s="44"/>
      <c r="E85" s="44">
        <v>870</v>
      </c>
      <c r="F85" s="44"/>
      <c r="G85" s="44"/>
      <c r="H85" s="44"/>
      <c r="I85" s="44"/>
      <c r="J85" s="44">
        <f>SUM(C85:I85)</f>
        <v>870</v>
      </c>
      <c r="K85" s="44"/>
      <c r="L85" s="44"/>
      <c r="M85" s="44"/>
      <c r="N85" s="44"/>
      <c r="O85" s="45">
        <f>J85+N85</f>
        <v>870</v>
      </c>
      <c r="P85" s="7"/>
    </row>
    <row r="86" spans="1:16" ht="12" customHeight="1">
      <c r="A86" s="52"/>
      <c r="B86" s="53" t="s">
        <v>126</v>
      </c>
      <c r="C86" s="54">
        <v>4707</v>
      </c>
      <c r="D86" s="54">
        <v>1481</v>
      </c>
      <c r="E86" s="54">
        <v>8329</v>
      </c>
      <c r="F86" s="54"/>
      <c r="G86" s="54"/>
      <c r="H86" s="54"/>
      <c r="I86" s="54"/>
      <c r="J86" s="54">
        <f>SUM(C86:I86)</f>
        <v>14517</v>
      </c>
      <c r="K86" s="54"/>
      <c r="L86" s="54"/>
      <c r="M86" s="54"/>
      <c r="N86" s="71">
        <v>0</v>
      </c>
      <c r="O86" s="72">
        <f>J86+N86</f>
        <v>14517</v>
      </c>
      <c r="P86" s="7"/>
    </row>
    <row r="87" spans="1:16" s="19" customFormat="1" ht="12" customHeight="1" thickBot="1">
      <c r="A87" s="56"/>
      <c r="B87" s="57" t="s">
        <v>138</v>
      </c>
      <c r="C87" s="83">
        <f>SUM(C85:C86)</f>
        <v>4707</v>
      </c>
      <c r="D87" s="83">
        <f>SUM(D86)</f>
        <v>1481</v>
      </c>
      <c r="E87" s="83">
        <f aca="true" t="shared" si="29" ref="E87:O87">SUM(E85:E86)</f>
        <v>9199</v>
      </c>
      <c r="F87" s="83">
        <f t="shared" si="29"/>
        <v>0</v>
      </c>
      <c r="G87" s="83">
        <f t="shared" si="29"/>
        <v>0</v>
      </c>
      <c r="H87" s="83">
        <f>SUM(H85:H86)</f>
        <v>0</v>
      </c>
      <c r="I87" s="83">
        <f>SUM(I85:I86)</f>
        <v>0</v>
      </c>
      <c r="J87" s="83">
        <f t="shared" si="29"/>
        <v>15387</v>
      </c>
      <c r="K87" s="83">
        <f t="shared" si="29"/>
        <v>0</v>
      </c>
      <c r="L87" s="83">
        <f t="shared" si="29"/>
        <v>0</v>
      </c>
      <c r="M87" s="83">
        <f t="shared" si="29"/>
        <v>0</v>
      </c>
      <c r="N87" s="83">
        <f t="shared" si="29"/>
        <v>0</v>
      </c>
      <c r="O87" s="84">
        <f t="shared" si="29"/>
        <v>15387</v>
      </c>
      <c r="P87" s="20"/>
    </row>
    <row r="88" spans="1:16" s="21" customFormat="1" ht="12" customHeight="1">
      <c r="A88" s="42" t="s">
        <v>86</v>
      </c>
      <c r="B88" s="43" t="s">
        <v>87</v>
      </c>
      <c r="C88" s="44">
        <v>7462</v>
      </c>
      <c r="D88" s="44">
        <v>2423</v>
      </c>
      <c r="E88" s="44">
        <v>7138</v>
      </c>
      <c r="F88" s="44"/>
      <c r="G88" s="44"/>
      <c r="H88" s="44">
        <v>1056</v>
      </c>
      <c r="I88" s="44"/>
      <c r="J88" s="44">
        <f>SUM(C88:I88)</f>
        <v>18079</v>
      </c>
      <c r="K88" s="44"/>
      <c r="L88" s="44"/>
      <c r="M88" s="44">
        <v>20000</v>
      </c>
      <c r="N88" s="44">
        <f>K88+M88</f>
        <v>20000</v>
      </c>
      <c r="O88" s="45">
        <f>J88+N88</f>
        <v>38079</v>
      </c>
      <c r="P88" s="22"/>
    </row>
    <row r="89" spans="1:16" s="24" customFormat="1" ht="12" customHeight="1">
      <c r="A89" s="52"/>
      <c r="B89" s="53" t="s">
        <v>126</v>
      </c>
      <c r="C89" s="53">
        <v>1182</v>
      </c>
      <c r="D89" s="53">
        <v>378</v>
      </c>
      <c r="E89" s="53">
        <v>224</v>
      </c>
      <c r="F89" s="53"/>
      <c r="G89" s="53"/>
      <c r="H89" s="53"/>
      <c r="I89" s="53"/>
      <c r="J89" s="54">
        <f>SUM(C89:I89)</f>
        <v>1784</v>
      </c>
      <c r="K89" s="53"/>
      <c r="L89" s="53"/>
      <c r="M89" s="53"/>
      <c r="N89" s="53"/>
      <c r="O89" s="55">
        <f>J89+N89</f>
        <v>1784</v>
      </c>
      <c r="P89" s="22"/>
    </row>
    <row r="90" spans="1:16" s="25" customFormat="1" ht="12" customHeight="1" thickBot="1">
      <c r="A90" s="56"/>
      <c r="B90" s="57" t="s">
        <v>139</v>
      </c>
      <c r="C90" s="83">
        <f>SUM(C88:C89)</f>
        <v>8644</v>
      </c>
      <c r="D90" s="83">
        <f>SUM(D88:D89)</f>
        <v>2801</v>
      </c>
      <c r="E90" s="83">
        <f aca="true" t="shared" si="30" ref="E90:O90">SUM(E88:E89)</f>
        <v>7362</v>
      </c>
      <c r="F90" s="83">
        <f t="shared" si="30"/>
        <v>0</v>
      </c>
      <c r="G90" s="83">
        <f t="shared" si="30"/>
        <v>0</v>
      </c>
      <c r="H90" s="83">
        <f>SUM(H88:H89)</f>
        <v>1056</v>
      </c>
      <c r="I90" s="83">
        <f>SUM(I88:I89)</f>
        <v>0</v>
      </c>
      <c r="J90" s="83">
        <f t="shared" si="30"/>
        <v>19863</v>
      </c>
      <c r="K90" s="83">
        <f t="shared" si="30"/>
        <v>0</v>
      </c>
      <c r="L90" s="83">
        <f t="shared" si="30"/>
        <v>0</v>
      </c>
      <c r="M90" s="83">
        <f t="shared" si="30"/>
        <v>20000</v>
      </c>
      <c r="N90" s="83">
        <f t="shared" si="30"/>
        <v>20000</v>
      </c>
      <c r="O90" s="84">
        <f t="shared" si="30"/>
        <v>39863</v>
      </c>
      <c r="P90" s="23"/>
    </row>
    <row r="91" spans="1:16" s="5" customFormat="1" ht="12" customHeight="1">
      <c r="A91" s="95">
        <v>3</v>
      </c>
      <c r="B91" s="96" t="s">
        <v>88</v>
      </c>
      <c r="C91" s="97">
        <f>C82+C85+C88+C83+C84</f>
        <v>82182</v>
      </c>
      <c r="D91" s="97">
        <f aca="true" t="shared" si="31" ref="D91:O91">D82+D85+D88+D83+D84</f>
        <v>26222</v>
      </c>
      <c r="E91" s="97">
        <f t="shared" si="31"/>
        <v>15907</v>
      </c>
      <c r="F91" s="97">
        <f t="shared" si="31"/>
        <v>0</v>
      </c>
      <c r="G91" s="97">
        <f t="shared" si="31"/>
        <v>0</v>
      </c>
      <c r="H91" s="97">
        <f t="shared" si="31"/>
        <v>1861</v>
      </c>
      <c r="I91" s="97">
        <f t="shared" si="31"/>
        <v>0</v>
      </c>
      <c r="J91" s="97">
        <f t="shared" si="31"/>
        <v>126172</v>
      </c>
      <c r="K91" s="97">
        <f t="shared" si="31"/>
        <v>0</v>
      </c>
      <c r="L91" s="97">
        <f t="shared" si="31"/>
        <v>0</v>
      </c>
      <c r="M91" s="97">
        <f t="shared" si="31"/>
        <v>20000</v>
      </c>
      <c r="N91" s="97">
        <f t="shared" si="31"/>
        <v>20000</v>
      </c>
      <c r="O91" s="139">
        <f t="shared" si="31"/>
        <v>146172</v>
      </c>
      <c r="P91" s="16"/>
    </row>
    <row r="92" spans="1:16" s="5" customFormat="1" ht="12" customHeight="1">
      <c r="A92" s="98"/>
      <c r="B92" s="93" t="s">
        <v>126</v>
      </c>
      <c r="C92" s="94">
        <f>C86+C89</f>
        <v>5889</v>
      </c>
      <c r="D92" s="94">
        <f aca="true" t="shared" si="32" ref="D92:O92">D86+D89</f>
        <v>1859</v>
      </c>
      <c r="E92" s="94">
        <f t="shared" si="32"/>
        <v>8553</v>
      </c>
      <c r="F92" s="94">
        <f t="shared" si="32"/>
        <v>0</v>
      </c>
      <c r="G92" s="94">
        <f t="shared" si="32"/>
        <v>0</v>
      </c>
      <c r="H92" s="94">
        <f t="shared" si="32"/>
        <v>0</v>
      </c>
      <c r="I92" s="94">
        <f t="shared" si="32"/>
        <v>0</v>
      </c>
      <c r="J92" s="94">
        <f t="shared" si="32"/>
        <v>16301</v>
      </c>
      <c r="K92" s="94">
        <f t="shared" si="32"/>
        <v>0</v>
      </c>
      <c r="L92" s="94">
        <f t="shared" si="32"/>
        <v>0</v>
      </c>
      <c r="M92" s="94">
        <f t="shared" si="32"/>
        <v>0</v>
      </c>
      <c r="N92" s="94">
        <f t="shared" si="32"/>
        <v>0</v>
      </c>
      <c r="O92" s="140">
        <f t="shared" si="32"/>
        <v>16301</v>
      </c>
      <c r="P92" s="16"/>
    </row>
    <row r="93" spans="1:16" s="5" customFormat="1" ht="12" customHeight="1" thickBot="1">
      <c r="A93" s="99"/>
      <c r="B93" s="100" t="s">
        <v>166</v>
      </c>
      <c r="C93" s="101">
        <f>C82+C83+C84+C87+C90</f>
        <v>88071</v>
      </c>
      <c r="D93" s="101">
        <f aca="true" t="shared" si="33" ref="D93:O93">D82+D83+D84+D87+D90</f>
        <v>28081</v>
      </c>
      <c r="E93" s="101">
        <f t="shared" si="33"/>
        <v>24460</v>
      </c>
      <c r="F93" s="101">
        <f t="shared" si="33"/>
        <v>0</v>
      </c>
      <c r="G93" s="101">
        <f t="shared" si="33"/>
        <v>0</v>
      </c>
      <c r="H93" s="101">
        <f t="shared" si="33"/>
        <v>1861</v>
      </c>
      <c r="I93" s="101">
        <f t="shared" si="33"/>
        <v>0</v>
      </c>
      <c r="J93" s="101">
        <f t="shared" si="33"/>
        <v>142473</v>
      </c>
      <c r="K93" s="101">
        <f t="shared" si="33"/>
        <v>0</v>
      </c>
      <c r="L93" s="101">
        <f t="shared" si="33"/>
        <v>0</v>
      </c>
      <c r="M93" s="101">
        <f t="shared" si="33"/>
        <v>20000</v>
      </c>
      <c r="N93" s="101">
        <f t="shared" si="33"/>
        <v>20000</v>
      </c>
      <c r="O93" s="141">
        <f t="shared" si="33"/>
        <v>162473</v>
      </c>
      <c r="P93" s="16"/>
    </row>
    <row r="94" spans="1:16" ht="12" customHeight="1">
      <c r="A94" s="69" t="s">
        <v>89</v>
      </c>
      <c r="B94" s="70" t="s">
        <v>90</v>
      </c>
      <c r="C94" s="71">
        <v>6840</v>
      </c>
      <c r="D94" s="71">
        <v>2215</v>
      </c>
      <c r="E94" s="71">
        <v>2310</v>
      </c>
      <c r="F94" s="71"/>
      <c r="G94" s="71"/>
      <c r="H94" s="71">
        <v>266</v>
      </c>
      <c r="I94" s="71"/>
      <c r="J94" s="71">
        <f>SUM(C94:I94)</f>
        <v>11631</v>
      </c>
      <c r="K94" s="71"/>
      <c r="L94" s="71"/>
      <c r="M94" s="71"/>
      <c r="N94" s="71">
        <f>K94+M94</f>
        <v>0</v>
      </c>
      <c r="O94" s="72">
        <f>J94+N94</f>
        <v>11631</v>
      </c>
      <c r="P94" s="7"/>
    </row>
    <row r="95" spans="1:16" ht="12" customHeight="1">
      <c r="A95" s="52"/>
      <c r="B95" s="53" t="s">
        <v>126</v>
      </c>
      <c r="C95" s="54">
        <v>0</v>
      </c>
      <c r="D95" s="54">
        <v>0</v>
      </c>
      <c r="E95" s="54">
        <v>0</v>
      </c>
      <c r="F95" s="54"/>
      <c r="G95" s="54"/>
      <c r="H95" s="54"/>
      <c r="I95" s="54"/>
      <c r="J95" s="54">
        <f>SUM(C95:I95)</f>
        <v>0</v>
      </c>
      <c r="K95" s="54"/>
      <c r="L95" s="54"/>
      <c r="M95" s="54"/>
      <c r="N95" s="54"/>
      <c r="O95" s="55">
        <f>J95+N95</f>
        <v>0</v>
      </c>
      <c r="P95" s="7"/>
    </row>
    <row r="96" spans="1:16" s="19" customFormat="1" ht="12" customHeight="1" thickBot="1">
      <c r="A96" s="61"/>
      <c r="B96" s="62" t="s">
        <v>142</v>
      </c>
      <c r="C96" s="63">
        <f>SUM(C94:C95)</f>
        <v>6840</v>
      </c>
      <c r="D96" s="63">
        <f aca="true" t="shared" si="34" ref="D96:O96">SUM(D94:D95)</f>
        <v>2215</v>
      </c>
      <c r="E96" s="63">
        <f t="shared" si="34"/>
        <v>2310</v>
      </c>
      <c r="F96" s="63">
        <f t="shared" si="34"/>
        <v>0</v>
      </c>
      <c r="G96" s="63">
        <f t="shared" si="34"/>
        <v>0</v>
      </c>
      <c r="H96" s="63">
        <f>SUM(H94:H95)</f>
        <v>266</v>
      </c>
      <c r="I96" s="63">
        <f>SUM(I94:I95)</f>
        <v>0</v>
      </c>
      <c r="J96" s="63">
        <f t="shared" si="34"/>
        <v>11631</v>
      </c>
      <c r="K96" s="63">
        <f t="shared" si="34"/>
        <v>0</v>
      </c>
      <c r="L96" s="63">
        <f t="shared" si="34"/>
        <v>0</v>
      </c>
      <c r="M96" s="63">
        <f t="shared" si="34"/>
        <v>0</v>
      </c>
      <c r="N96" s="63">
        <f t="shared" si="34"/>
        <v>0</v>
      </c>
      <c r="O96" s="64">
        <f t="shared" si="34"/>
        <v>11631</v>
      </c>
      <c r="P96" s="20"/>
    </row>
    <row r="97" spans="1:16" ht="12" customHeight="1">
      <c r="A97" s="76" t="s">
        <v>91</v>
      </c>
      <c r="B97" s="77" t="s">
        <v>92</v>
      </c>
      <c r="C97" s="50"/>
      <c r="D97" s="50"/>
      <c r="E97" s="50">
        <v>7990</v>
      </c>
      <c r="F97" s="50"/>
      <c r="G97" s="50"/>
      <c r="H97" s="50"/>
      <c r="I97" s="50"/>
      <c r="J97" s="50">
        <f>SUM(C97:I97)</f>
        <v>7990</v>
      </c>
      <c r="K97" s="50"/>
      <c r="L97" s="50"/>
      <c r="M97" s="50"/>
      <c r="N97" s="50">
        <f>K97+M97</f>
        <v>0</v>
      </c>
      <c r="O97" s="51">
        <f>J97+N97</f>
        <v>7990</v>
      </c>
      <c r="P97" s="7"/>
    </row>
    <row r="98" spans="1:16" ht="12" customHeight="1">
      <c r="A98" s="52" t="s">
        <v>93</v>
      </c>
      <c r="B98" s="53" t="s">
        <v>94</v>
      </c>
      <c r="C98" s="54">
        <v>6452</v>
      </c>
      <c r="D98" s="54">
        <v>2077</v>
      </c>
      <c r="E98" s="54">
        <v>1958</v>
      </c>
      <c r="F98" s="54"/>
      <c r="G98" s="54"/>
      <c r="H98" s="54">
        <v>182</v>
      </c>
      <c r="I98" s="54"/>
      <c r="J98" s="54">
        <f>SUM(C98:I98)</f>
        <v>10669</v>
      </c>
      <c r="K98" s="54"/>
      <c r="L98" s="54"/>
      <c r="M98" s="54"/>
      <c r="N98" s="54">
        <f>K98+M98</f>
        <v>0</v>
      </c>
      <c r="O98" s="55">
        <f>J98+N98</f>
        <v>10669</v>
      </c>
      <c r="P98" s="7"/>
    </row>
    <row r="99" spans="1:16" ht="12" customHeight="1" thickBot="1">
      <c r="A99" s="46" t="s">
        <v>95</v>
      </c>
      <c r="B99" s="47" t="s">
        <v>96</v>
      </c>
      <c r="C99" s="48">
        <v>4656</v>
      </c>
      <c r="D99" s="48">
        <v>1483</v>
      </c>
      <c r="E99" s="48">
        <v>358</v>
      </c>
      <c r="F99" s="48"/>
      <c r="G99" s="48"/>
      <c r="H99" s="48"/>
      <c r="I99" s="48"/>
      <c r="J99" s="48">
        <f>SUM(C99:I99)</f>
        <v>6497</v>
      </c>
      <c r="K99" s="48"/>
      <c r="L99" s="48"/>
      <c r="M99" s="48"/>
      <c r="N99" s="67">
        <f>K99+M99</f>
        <v>0</v>
      </c>
      <c r="O99" s="68">
        <f>J99+N99</f>
        <v>6497</v>
      </c>
      <c r="P99" s="7"/>
    </row>
    <row r="100" spans="1:16" ht="12" customHeight="1">
      <c r="A100" s="42" t="s">
        <v>97</v>
      </c>
      <c r="B100" s="43" t="s">
        <v>98</v>
      </c>
      <c r="C100" s="44">
        <v>642</v>
      </c>
      <c r="D100" s="44">
        <v>219</v>
      </c>
      <c r="E100" s="44">
        <v>835</v>
      </c>
      <c r="F100" s="44"/>
      <c r="G100" s="44"/>
      <c r="H100" s="44"/>
      <c r="I100" s="44"/>
      <c r="J100" s="44">
        <f>SUM(C100:I100)</f>
        <v>1696</v>
      </c>
      <c r="K100" s="44"/>
      <c r="L100" s="44"/>
      <c r="M100" s="44"/>
      <c r="N100" s="44">
        <f>K100+M100</f>
        <v>0</v>
      </c>
      <c r="O100" s="45">
        <f>J100+N100</f>
        <v>1696</v>
      </c>
      <c r="P100" s="7"/>
    </row>
    <row r="101" spans="1:16" ht="12" customHeight="1">
      <c r="A101" s="46"/>
      <c r="B101" s="47" t="s">
        <v>126</v>
      </c>
      <c r="C101" s="48">
        <v>0</v>
      </c>
      <c r="D101" s="48">
        <v>0</v>
      </c>
      <c r="E101" s="48">
        <v>0</v>
      </c>
      <c r="F101" s="48"/>
      <c r="G101" s="48"/>
      <c r="H101" s="48"/>
      <c r="I101" s="48"/>
      <c r="J101" s="54">
        <f>SUM(C101:I101)</f>
        <v>0</v>
      </c>
      <c r="K101" s="48"/>
      <c r="L101" s="48"/>
      <c r="M101" s="48"/>
      <c r="N101" s="67"/>
      <c r="O101" s="72">
        <f>J101+N101</f>
        <v>0</v>
      </c>
      <c r="P101" s="7"/>
    </row>
    <row r="102" spans="1:16" s="19" customFormat="1" ht="12" customHeight="1" thickBot="1">
      <c r="A102" s="56"/>
      <c r="B102" s="57" t="s">
        <v>140</v>
      </c>
      <c r="C102" s="83">
        <f>SUM(C100:C101)</f>
        <v>642</v>
      </c>
      <c r="D102" s="83">
        <f aca="true" t="shared" si="35" ref="D102:O102">SUM(D100:D101)</f>
        <v>219</v>
      </c>
      <c r="E102" s="83">
        <f t="shared" si="35"/>
        <v>835</v>
      </c>
      <c r="F102" s="83">
        <f t="shared" si="35"/>
        <v>0</v>
      </c>
      <c r="G102" s="83">
        <f t="shared" si="35"/>
        <v>0</v>
      </c>
      <c r="H102" s="83">
        <f>SUM(H100:H101)</f>
        <v>0</v>
      </c>
      <c r="I102" s="83">
        <f>SUM(I100:I101)</f>
        <v>0</v>
      </c>
      <c r="J102" s="83">
        <f t="shared" si="35"/>
        <v>1696</v>
      </c>
      <c r="K102" s="83">
        <f t="shared" si="35"/>
        <v>0</v>
      </c>
      <c r="L102" s="83">
        <f t="shared" si="35"/>
        <v>0</v>
      </c>
      <c r="M102" s="83">
        <f t="shared" si="35"/>
        <v>0</v>
      </c>
      <c r="N102" s="83">
        <f t="shared" si="35"/>
        <v>0</v>
      </c>
      <c r="O102" s="84">
        <f t="shared" si="35"/>
        <v>1696</v>
      </c>
      <c r="P102" s="20"/>
    </row>
    <row r="103" spans="1:16" ht="12" customHeight="1">
      <c r="A103" s="42" t="s">
        <v>99</v>
      </c>
      <c r="B103" s="43" t="s">
        <v>100</v>
      </c>
      <c r="C103" s="44">
        <v>8684</v>
      </c>
      <c r="D103" s="44">
        <v>2806</v>
      </c>
      <c r="E103" s="44">
        <v>2198</v>
      </c>
      <c r="F103" s="44"/>
      <c r="G103" s="44"/>
      <c r="H103" s="44">
        <v>90</v>
      </c>
      <c r="I103" s="44"/>
      <c r="J103" s="44">
        <f>SUM(C103:I103)</f>
        <v>13778</v>
      </c>
      <c r="K103" s="44"/>
      <c r="L103" s="44"/>
      <c r="M103" s="44"/>
      <c r="N103" s="44">
        <f>K103+M103</f>
        <v>0</v>
      </c>
      <c r="O103" s="45">
        <f>J103+N103</f>
        <v>13778</v>
      </c>
      <c r="P103" s="7"/>
    </row>
    <row r="104" spans="1:16" ht="12" customHeight="1">
      <c r="A104" s="52"/>
      <c r="B104" s="53" t="s">
        <v>126</v>
      </c>
      <c r="C104" s="54">
        <v>295</v>
      </c>
      <c r="D104" s="54">
        <v>95</v>
      </c>
      <c r="E104" s="54">
        <v>56</v>
      </c>
      <c r="F104" s="54"/>
      <c r="G104" s="54"/>
      <c r="H104" s="54"/>
      <c r="I104" s="54"/>
      <c r="J104" s="54">
        <f>SUM(C104:I104)</f>
        <v>446</v>
      </c>
      <c r="K104" s="54"/>
      <c r="L104" s="54"/>
      <c r="M104" s="54"/>
      <c r="N104" s="54"/>
      <c r="O104" s="55">
        <f>J104+N104</f>
        <v>446</v>
      </c>
      <c r="P104" s="7"/>
    </row>
    <row r="105" spans="1:16" s="19" customFormat="1" ht="12" customHeight="1" thickBot="1">
      <c r="A105" s="56"/>
      <c r="B105" s="57" t="s">
        <v>141</v>
      </c>
      <c r="C105" s="83">
        <f>SUM(C103:C104)</f>
        <v>8979</v>
      </c>
      <c r="D105" s="83">
        <f aca="true" t="shared" si="36" ref="D105:O105">SUM(D103:D104)</f>
        <v>2901</v>
      </c>
      <c r="E105" s="83">
        <f t="shared" si="36"/>
        <v>2254</v>
      </c>
      <c r="F105" s="83">
        <f t="shared" si="36"/>
        <v>0</v>
      </c>
      <c r="G105" s="83">
        <f t="shared" si="36"/>
        <v>0</v>
      </c>
      <c r="H105" s="83">
        <f>SUM(H103:H104)</f>
        <v>90</v>
      </c>
      <c r="I105" s="83">
        <f>SUM(I103:I104)</f>
        <v>0</v>
      </c>
      <c r="J105" s="83">
        <f t="shared" si="36"/>
        <v>14224</v>
      </c>
      <c r="K105" s="83">
        <f t="shared" si="36"/>
        <v>0</v>
      </c>
      <c r="L105" s="83">
        <f t="shared" si="36"/>
        <v>0</v>
      </c>
      <c r="M105" s="83">
        <f t="shared" si="36"/>
        <v>0</v>
      </c>
      <c r="N105" s="83">
        <f t="shared" si="36"/>
        <v>0</v>
      </c>
      <c r="O105" s="84">
        <f t="shared" si="36"/>
        <v>14224</v>
      </c>
      <c r="P105" s="20"/>
    </row>
    <row r="106" spans="1:16" s="5" customFormat="1" ht="12" customHeight="1">
      <c r="A106" s="95">
        <v>4</v>
      </c>
      <c r="B106" s="96" t="s">
        <v>101</v>
      </c>
      <c r="C106" s="97">
        <f>C94+C97+C100+C103+C98+C99</f>
        <v>27274</v>
      </c>
      <c r="D106" s="97">
        <f aca="true" t="shared" si="37" ref="D106:O106">D94+D97+D100+D103+D98+D99</f>
        <v>8800</v>
      </c>
      <c r="E106" s="97">
        <f t="shared" si="37"/>
        <v>15649</v>
      </c>
      <c r="F106" s="97">
        <f t="shared" si="37"/>
        <v>0</v>
      </c>
      <c r="G106" s="97">
        <f t="shared" si="37"/>
        <v>0</v>
      </c>
      <c r="H106" s="97">
        <f t="shared" si="37"/>
        <v>538</v>
      </c>
      <c r="I106" s="97">
        <f t="shared" si="37"/>
        <v>0</v>
      </c>
      <c r="J106" s="97">
        <f t="shared" si="37"/>
        <v>52261</v>
      </c>
      <c r="K106" s="97">
        <f t="shared" si="37"/>
        <v>0</v>
      </c>
      <c r="L106" s="97">
        <f t="shared" si="37"/>
        <v>0</v>
      </c>
      <c r="M106" s="97">
        <f t="shared" si="37"/>
        <v>0</v>
      </c>
      <c r="N106" s="97">
        <f t="shared" si="37"/>
        <v>0</v>
      </c>
      <c r="O106" s="139">
        <f t="shared" si="37"/>
        <v>52261</v>
      </c>
      <c r="P106" s="15"/>
    </row>
    <row r="107" spans="1:16" s="5" customFormat="1" ht="12" customHeight="1">
      <c r="A107" s="98"/>
      <c r="B107" s="93" t="s">
        <v>167</v>
      </c>
      <c r="C107" s="94">
        <f>C95+C101+C104</f>
        <v>295</v>
      </c>
      <c r="D107" s="94">
        <f aca="true" t="shared" si="38" ref="D107:O107">D95+D101+D104</f>
        <v>95</v>
      </c>
      <c r="E107" s="94">
        <f t="shared" si="38"/>
        <v>56</v>
      </c>
      <c r="F107" s="94">
        <f t="shared" si="38"/>
        <v>0</v>
      </c>
      <c r="G107" s="94">
        <f t="shared" si="38"/>
        <v>0</v>
      </c>
      <c r="H107" s="94">
        <f t="shared" si="38"/>
        <v>0</v>
      </c>
      <c r="I107" s="94">
        <f t="shared" si="38"/>
        <v>0</v>
      </c>
      <c r="J107" s="94">
        <f t="shared" si="38"/>
        <v>446</v>
      </c>
      <c r="K107" s="94">
        <f t="shared" si="38"/>
        <v>0</v>
      </c>
      <c r="L107" s="94">
        <f t="shared" si="38"/>
        <v>0</v>
      </c>
      <c r="M107" s="94">
        <f t="shared" si="38"/>
        <v>0</v>
      </c>
      <c r="N107" s="94">
        <f t="shared" si="38"/>
        <v>0</v>
      </c>
      <c r="O107" s="140">
        <f t="shared" si="38"/>
        <v>446</v>
      </c>
      <c r="P107" s="15"/>
    </row>
    <row r="108" spans="1:16" s="5" customFormat="1" ht="12" customHeight="1" thickBot="1">
      <c r="A108" s="99"/>
      <c r="B108" s="100" t="s">
        <v>168</v>
      </c>
      <c r="C108" s="101">
        <f>C96+C99+C97+C98+C102+C105</f>
        <v>27569</v>
      </c>
      <c r="D108" s="101">
        <f aca="true" t="shared" si="39" ref="D108:O108">D96+D99+D97+D98+D102+D105</f>
        <v>8895</v>
      </c>
      <c r="E108" s="101">
        <f t="shared" si="39"/>
        <v>15705</v>
      </c>
      <c r="F108" s="101">
        <f t="shared" si="39"/>
        <v>0</v>
      </c>
      <c r="G108" s="101">
        <f t="shared" si="39"/>
        <v>0</v>
      </c>
      <c r="H108" s="101">
        <f t="shared" si="39"/>
        <v>538</v>
      </c>
      <c r="I108" s="101">
        <f t="shared" si="39"/>
        <v>0</v>
      </c>
      <c r="J108" s="101">
        <f t="shared" si="39"/>
        <v>52707</v>
      </c>
      <c r="K108" s="101">
        <f t="shared" si="39"/>
        <v>0</v>
      </c>
      <c r="L108" s="101">
        <f t="shared" si="39"/>
        <v>0</v>
      </c>
      <c r="M108" s="101">
        <f t="shared" si="39"/>
        <v>0</v>
      </c>
      <c r="N108" s="101">
        <f t="shared" si="39"/>
        <v>0</v>
      </c>
      <c r="O108" s="141">
        <f t="shared" si="39"/>
        <v>52707</v>
      </c>
      <c r="P108" s="15"/>
    </row>
    <row r="109" spans="1:16" s="11" customFormat="1" ht="12" customHeight="1" thickBot="1">
      <c r="A109" s="85">
        <v>5</v>
      </c>
      <c r="B109" s="86" t="s">
        <v>108</v>
      </c>
      <c r="C109" s="87">
        <v>10879</v>
      </c>
      <c r="D109" s="87">
        <v>3390</v>
      </c>
      <c r="E109" s="87">
        <v>2217</v>
      </c>
      <c r="F109" s="87"/>
      <c r="G109" s="87"/>
      <c r="H109" s="87"/>
      <c r="I109" s="87"/>
      <c r="J109" s="87">
        <f>SUM(C109:I109)</f>
        <v>16486</v>
      </c>
      <c r="K109" s="87">
        <v>400</v>
      </c>
      <c r="L109" s="87"/>
      <c r="M109" s="87"/>
      <c r="N109" s="87">
        <f>K109+M109</f>
        <v>400</v>
      </c>
      <c r="O109" s="88">
        <f>J109+N109</f>
        <v>16886</v>
      </c>
      <c r="P109" s="12"/>
    </row>
    <row r="110" spans="1:16" s="2" customFormat="1" ht="12" customHeight="1">
      <c r="A110" s="107"/>
      <c r="B110" s="108" t="s">
        <v>102</v>
      </c>
      <c r="C110" s="109">
        <f>C79+C91+C106+C109</f>
        <v>147818</v>
      </c>
      <c r="D110" s="109">
        <f>D79+D91+D106+D109</f>
        <v>47194</v>
      </c>
      <c r="E110" s="109">
        <f>E79+E91+E106+E109</f>
        <v>41674</v>
      </c>
      <c r="F110" s="109">
        <f>F79+F91+F106+F109</f>
        <v>0</v>
      </c>
      <c r="G110" s="109">
        <f>G79+G91+G106+G109</f>
        <v>0</v>
      </c>
      <c r="H110" s="109">
        <f>H79+H91+H106+H109</f>
        <v>3172</v>
      </c>
      <c r="I110" s="109">
        <f>I79+I91+I106+I109</f>
        <v>0</v>
      </c>
      <c r="J110" s="109">
        <f>J79+J91+J106+J109</f>
        <v>239858</v>
      </c>
      <c r="K110" s="109">
        <f>K79+K91+K106+K109</f>
        <v>400</v>
      </c>
      <c r="L110" s="109">
        <f>L79+L91+L106+L109</f>
        <v>0</v>
      </c>
      <c r="M110" s="109">
        <f>M79+M91+M106+M109</f>
        <v>20000</v>
      </c>
      <c r="N110" s="109">
        <f>N79+N91+N106+N109</f>
        <v>20400</v>
      </c>
      <c r="O110" s="159">
        <f>O79+O91+O106+O109</f>
        <v>260258</v>
      </c>
      <c r="P110" s="14"/>
    </row>
    <row r="111" spans="1:16" s="2" customFormat="1" ht="12" customHeight="1">
      <c r="A111" s="110"/>
      <c r="B111" s="105" t="s">
        <v>167</v>
      </c>
      <c r="C111" s="106">
        <f>C80+C92+C107</f>
        <v>10040</v>
      </c>
      <c r="D111" s="106">
        <f>D80+D92+D107</f>
        <v>3174</v>
      </c>
      <c r="E111" s="106">
        <f>E80+E92+E107</f>
        <v>13825</v>
      </c>
      <c r="F111" s="106">
        <f>F80+F92+F107</f>
        <v>0</v>
      </c>
      <c r="G111" s="106">
        <f>G80+G92+G107</f>
        <v>0</v>
      </c>
      <c r="H111" s="106">
        <f>H80+H92+H107</f>
        <v>0</v>
      </c>
      <c r="I111" s="106">
        <f>I80+I92+I107</f>
        <v>0</v>
      </c>
      <c r="J111" s="106">
        <f>J80+J92+J107</f>
        <v>27039</v>
      </c>
      <c r="K111" s="106">
        <f>K80+K92+K107</f>
        <v>0</v>
      </c>
      <c r="L111" s="106">
        <f>L80+L92+L107</f>
        <v>0</v>
      </c>
      <c r="M111" s="106">
        <f>M80+M92+M107</f>
        <v>0</v>
      </c>
      <c r="N111" s="106">
        <f>N80+N92+N107</f>
        <v>0</v>
      </c>
      <c r="O111" s="156">
        <f>O80+O92+O107</f>
        <v>27039</v>
      </c>
      <c r="P111" s="14"/>
    </row>
    <row r="112" spans="1:16" s="2" customFormat="1" ht="12" customHeight="1" thickBot="1">
      <c r="A112" s="126"/>
      <c r="B112" s="127" t="s">
        <v>169</v>
      </c>
      <c r="C112" s="128">
        <f>C81+C93+C108+C109</f>
        <v>157858</v>
      </c>
      <c r="D112" s="128">
        <f>D81+D93+D108+D109</f>
        <v>50368</v>
      </c>
      <c r="E112" s="128">
        <f>E81+E93+E108+E109</f>
        <v>55499</v>
      </c>
      <c r="F112" s="128">
        <f>F81+F93+F108+F109</f>
        <v>0</v>
      </c>
      <c r="G112" s="128">
        <f>G81+G93+G108+G109</f>
        <v>0</v>
      </c>
      <c r="H112" s="128">
        <f>H81+H93+H108+H109</f>
        <v>3172</v>
      </c>
      <c r="I112" s="128">
        <f>I81+I93+I108+I109</f>
        <v>0</v>
      </c>
      <c r="J112" s="128">
        <f>J81+J93+J108+J109</f>
        <v>266897</v>
      </c>
      <c r="K112" s="128">
        <f>K81+K93+K108+K109</f>
        <v>400</v>
      </c>
      <c r="L112" s="128">
        <f>L81+L93+L108+L109</f>
        <v>0</v>
      </c>
      <c r="M112" s="128">
        <f>M81+M93+M108+M109</f>
        <v>20000</v>
      </c>
      <c r="N112" s="128">
        <f>N81+N93+N108+N109</f>
        <v>20400</v>
      </c>
      <c r="O112" s="143">
        <f>O81+O93+O108+O109</f>
        <v>287297</v>
      </c>
      <c r="P112" s="14"/>
    </row>
    <row r="113" spans="1:16" s="11" customFormat="1" ht="12" customHeight="1">
      <c r="A113" s="119"/>
      <c r="B113" s="120" t="s">
        <v>109</v>
      </c>
      <c r="C113" s="121">
        <f>SUM(C68,C110)</f>
        <v>235410</v>
      </c>
      <c r="D113" s="121">
        <f>D6+D25+D37+D44+D62+D110</f>
        <v>74822</v>
      </c>
      <c r="E113" s="121">
        <f>SUM(E68,E110)</f>
        <v>104811</v>
      </c>
      <c r="F113" s="121">
        <f>SUM(F68,F110)</f>
        <v>7460</v>
      </c>
      <c r="G113" s="121">
        <f>SUM(G68,G110)</f>
        <v>7070</v>
      </c>
      <c r="H113" s="121">
        <f>SUM(H68,H110)</f>
        <v>4756</v>
      </c>
      <c r="I113" s="121">
        <f>SUM(I68,I110)</f>
        <v>18650</v>
      </c>
      <c r="J113" s="121">
        <f>SUM(J68,J110)</f>
        <v>452979</v>
      </c>
      <c r="K113" s="121">
        <f>SUM(K68,K110)</f>
        <v>26000</v>
      </c>
      <c r="L113" s="121">
        <f>SUM(L68,L110)</f>
        <v>59384</v>
      </c>
      <c r="M113" s="121">
        <f>SUM(M68,M110)</f>
        <v>42041</v>
      </c>
      <c r="N113" s="121">
        <f>SUM(N68,N110)</f>
        <v>127425</v>
      </c>
      <c r="O113" s="157">
        <f>SUM(O68,O110)</f>
        <v>580404</v>
      </c>
      <c r="P113" s="17"/>
    </row>
    <row r="114" spans="1:16" s="11" customFormat="1" ht="12" customHeight="1">
      <c r="A114" s="122"/>
      <c r="B114" s="117" t="s">
        <v>167</v>
      </c>
      <c r="C114" s="118">
        <f>C69+C111</f>
        <v>17749</v>
      </c>
      <c r="D114" s="118">
        <f>D69+D111</f>
        <v>5642</v>
      </c>
      <c r="E114" s="118">
        <f>E69+E111</f>
        <v>16939</v>
      </c>
      <c r="F114" s="118">
        <f>F69+F111</f>
        <v>0</v>
      </c>
      <c r="G114" s="118">
        <f>G69+G111</f>
        <v>0</v>
      </c>
      <c r="H114" s="118">
        <f>H69+H111</f>
        <v>0</v>
      </c>
      <c r="I114" s="118">
        <f>I69+I111</f>
        <v>0</v>
      </c>
      <c r="J114" s="118">
        <f>J69+J111</f>
        <v>40330</v>
      </c>
      <c r="K114" s="118">
        <f>K69+K111</f>
        <v>0</v>
      </c>
      <c r="L114" s="118">
        <f>L69+L111</f>
        <v>0</v>
      </c>
      <c r="M114" s="118">
        <f>M69+M111</f>
        <v>0</v>
      </c>
      <c r="N114" s="118">
        <f>N69+N111</f>
        <v>0</v>
      </c>
      <c r="O114" s="158">
        <f>O69+O111</f>
        <v>40330</v>
      </c>
      <c r="P114" s="17"/>
    </row>
    <row r="115" spans="1:16" s="11" customFormat="1" ht="12" customHeight="1" thickBot="1">
      <c r="A115" s="123"/>
      <c r="B115" s="124" t="s">
        <v>170</v>
      </c>
      <c r="C115" s="125">
        <f>C70+C112</f>
        <v>253159</v>
      </c>
      <c r="D115" s="125">
        <f>D70+D112</f>
        <v>80464</v>
      </c>
      <c r="E115" s="125">
        <f>E70+E112</f>
        <v>121750</v>
      </c>
      <c r="F115" s="125">
        <f>F70+F112</f>
        <v>7460</v>
      </c>
      <c r="G115" s="125">
        <f>G70+G112</f>
        <v>7070</v>
      </c>
      <c r="H115" s="125">
        <f>H70+H112</f>
        <v>4756</v>
      </c>
      <c r="I115" s="125">
        <f>I70+I112</f>
        <v>18650</v>
      </c>
      <c r="J115" s="125">
        <f>J70+J112</f>
        <v>493309</v>
      </c>
      <c r="K115" s="125">
        <f>K70+K112</f>
        <v>26000</v>
      </c>
      <c r="L115" s="125">
        <f>L70+L112</f>
        <v>59384</v>
      </c>
      <c r="M115" s="125">
        <f>M70+M112</f>
        <v>42041</v>
      </c>
      <c r="N115" s="125">
        <f>N70+N112</f>
        <v>127425</v>
      </c>
      <c r="O115" s="142">
        <f>O70+O112</f>
        <v>620734</v>
      </c>
      <c r="P115" s="17"/>
    </row>
    <row r="116" spans="1:16" s="3" customFormat="1" ht="12" customHeight="1">
      <c r="A116" s="69" t="s">
        <v>103</v>
      </c>
      <c r="B116" s="70" t="s">
        <v>104</v>
      </c>
      <c r="C116" s="71">
        <v>14465</v>
      </c>
      <c r="D116" s="71">
        <v>4630</v>
      </c>
      <c r="E116" s="71">
        <v>14837</v>
      </c>
      <c r="F116" s="71"/>
      <c r="G116" s="71"/>
      <c r="H116" s="71">
        <v>1832</v>
      </c>
      <c r="I116" s="71"/>
      <c r="J116" s="71">
        <f>SUM(C116:I116)</f>
        <v>35764</v>
      </c>
      <c r="K116" s="71"/>
      <c r="L116" s="71"/>
      <c r="M116" s="71"/>
      <c r="N116" s="71">
        <f>K116+M116</f>
        <v>0</v>
      </c>
      <c r="O116" s="72">
        <f>J116+N116</f>
        <v>35764</v>
      </c>
      <c r="P116" s="7"/>
    </row>
    <row r="117" spans="1:16" ht="12" customHeight="1" thickBot="1">
      <c r="A117" s="46" t="s">
        <v>105</v>
      </c>
      <c r="B117" s="47" t="s">
        <v>106</v>
      </c>
      <c r="C117" s="48">
        <v>8165</v>
      </c>
      <c r="D117" s="48">
        <v>2659</v>
      </c>
      <c r="E117" s="48">
        <v>3570</v>
      </c>
      <c r="F117" s="48"/>
      <c r="G117" s="48"/>
      <c r="H117" s="48">
        <v>378</v>
      </c>
      <c r="I117" s="48"/>
      <c r="J117" s="48">
        <f>SUM(C117:I117)</f>
        <v>14772</v>
      </c>
      <c r="K117" s="48"/>
      <c r="L117" s="48"/>
      <c r="M117" s="48"/>
      <c r="N117" s="67">
        <f>K117+M117</f>
        <v>0</v>
      </c>
      <c r="O117" s="68">
        <f>J117+N117</f>
        <v>14772</v>
      </c>
      <c r="P117" s="14"/>
    </row>
    <row r="118" spans="1:16" s="5" customFormat="1" ht="12" customHeight="1" thickBot="1">
      <c r="A118" s="73">
        <v>6</v>
      </c>
      <c r="B118" s="74" t="s">
        <v>144</v>
      </c>
      <c r="C118" s="75">
        <f aca="true" t="shared" si="40" ref="C118:I118">SUM(C116:C117)</f>
        <v>22630</v>
      </c>
      <c r="D118" s="75">
        <f t="shared" si="40"/>
        <v>7289</v>
      </c>
      <c r="E118" s="75">
        <f t="shared" si="40"/>
        <v>18407</v>
      </c>
      <c r="F118" s="75">
        <f t="shared" si="40"/>
        <v>0</v>
      </c>
      <c r="G118" s="75">
        <f t="shared" si="40"/>
        <v>0</v>
      </c>
      <c r="H118" s="75">
        <f t="shared" si="40"/>
        <v>2210</v>
      </c>
      <c r="I118" s="75">
        <f t="shared" si="40"/>
        <v>0</v>
      </c>
      <c r="J118" s="75">
        <f>SUM(C118:I118)</f>
        <v>50536</v>
      </c>
      <c r="K118" s="75">
        <f>SUM(K116:K117)</f>
        <v>0</v>
      </c>
      <c r="L118" s="75"/>
      <c r="M118" s="75">
        <f>SUM(M116:M117)</f>
        <v>0</v>
      </c>
      <c r="N118" s="75">
        <f>K118+M118</f>
        <v>0</v>
      </c>
      <c r="O118" s="41">
        <f>J118+N118</f>
        <v>50536</v>
      </c>
      <c r="P118" s="10"/>
    </row>
    <row r="119" spans="1:16" s="130" customFormat="1" ht="12.75" customHeight="1">
      <c r="A119" s="119"/>
      <c r="B119" s="120" t="s">
        <v>154</v>
      </c>
      <c r="C119" s="121">
        <f>C113+C118</f>
        <v>258040</v>
      </c>
      <c r="D119" s="121">
        <f aca="true" t="shared" si="41" ref="D119:O119">D113+D118</f>
        <v>82111</v>
      </c>
      <c r="E119" s="121">
        <f t="shared" si="41"/>
        <v>123218</v>
      </c>
      <c r="F119" s="121">
        <f t="shared" si="41"/>
        <v>7460</v>
      </c>
      <c r="G119" s="121">
        <f t="shared" si="41"/>
        <v>7070</v>
      </c>
      <c r="H119" s="121">
        <f t="shared" si="41"/>
        <v>6966</v>
      </c>
      <c r="I119" s="121">
        <f t="shared" si="41"/>
        <v>18650</v>
      </c>
      <c r="J119" s="121">
        <f t="shared" si="41"/>
        <v>503515</v>
      </c>
      <c r="K119" s="121">
        <f t="shared" si="41"/>
        <v>26000</v>
      </c>
      <c r="L119" s="121">
        <f t="shared" si="41"/>
        <v>59384</v>
      </c>
      <c r="M119" s="121">
        <f t="shared" si="41"/>
        <v>42041</v>
      </c>
      <c r="N119" s="121">
        <f t="shared" si="41"/>
        <v>127425</v>
      </c>
      <c r="O119" s="157">
        <f t="shared" si="41"/>
        <v>630940</v>
      </c>
      <c r="P119" s="17"/>
    </row>
    <row r="120" spans="1:16" s="134" customFormat="1" ht="12" customHeight="1">
      <c r="A120" s="131"/>
      <c r="B120" s="132" t="s">
        <v>155</v>
      </c>
      <c r="C120" s="129">
        <f>C114</f>
        <v>17749</v>
      </c>
      <c r="D120" s="129">
        <f aca="true" t="shared" si="42" ref="D120:O120">D114</f>
        <v>5642</v>
      </c>
      <c r="E120" s="129">
        <f t="shared" si="42"/>
        <v>16939</v>
      </c>
      <c r="F120" s="129">
        <f t="shared" si="42"/>
        <v>0</v>
      </c>
      <c r="G120" s="129">
        <f t="shared" si="42"/>
        <v>0</v>
      </c>
      <c r="H120" s="129">
        <f t="shared" si="42"/>
        <v>0</v>
      </c>
      <c r="I120" s="129">
        <f t="shared" si="42"/>
        <v>0</v>
      </c>
      <c r="J120" s="129">
        <f t="shared" si="42"/>
        <v>40330</v>
      </c>
      <c r="K120" s="129">
        <f t="shared" si="42"/>
        <v>0</v>
      </c>
      <c r="L120" s="129">
        <f t="shared" si="42"/>
        <v>0</v>
      </c>
      <c r="M120" s="129">
        <f t="shared" si="42"/>
        <v>0</v>
      </c>
      <c r="N120" s="129">
        <f t="shared" si="42"/>
        <v>0</v>
      </c>
      <c r="O120" s="144">
        <f t="shared" si="42"/>
        <v>40330</v>
      </c>
      <c r="P120" s="133"/>
    </row>
    <row r="121" spans="1:16" s="134" customFormat="1" ht="12" customHeight="1" thickBot="1">
      <c r="A121" s="135"/>
      <c r="B121" s="136" t="s">
        <v>156</v>
      </c>
      <c r="C121" s="137">
        <f>C115+C118</f>
        <v>275789</v>
      </c>
      <c r="D121" s="137">
        <f aca="true" t="shared" si="43" ref="D121:O121">D115+D118</f>
        <v>87753</v>
      </c>
      <c r="E121" s="137">
        <f t="shared" si="43"/>
        <v>140157</v>
      </c>
      <c r="F121" s="137">
        <f t="shared" si="43"/>
        <v>7460</v>
      </c>
      <c r="G121" s="137">
        <f t="shared" si="43"/>
        <v>7070</v>
      </c>
      <c r="H121" s="137">
        <f t="shared" si="43"/>
        <v>6966</v>
      </c>
      <c r="I121" s="137">
        <f t="shared" si="43"/>
        <v>18650</v>
      </c>
      <c r="J121" s="137">
        <f t="shared" si="43"/>
        <v>543845</v>
      </c>
      <c r="K121" s="137">
        <f t="shared" si="43"/>
        <v>26000</v>
      </c>
      <c r="L121" s="137">
        <f t="shared" si="43"/>
        <v>59384</v>
      </c>
      <c r="M121" s="137">
        <f t="shared" si="43"/>
        <v>42041</v>
      </c>
      <c r="N121" s="137">
        <f t="shared" si="43"/>
        <v>127425</v>
      </c>
      <c r="O121" s="145">
        <f t="shared" si="43"/>
        <v>671270</v>
      </c>
      <c r="P121" s="138"/>
    </row>
    <row r="122" ht="12.75" customHeight="1">
      <c r="O122" s="146"/>
    </row>
    <row r="123" ht="12" customHeight="1"/>
    <row r="124" spans="3:15" ht="12" customHeight="1"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</sheetData>
  <mergeCells count="2">
    <mergeCell ref="A1:O1"/>
    <mergeCell ref="C3:N3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2007-02-15T07:46:05Z</cp:lastPrinted>
  <dcterms:created xsi:type="dcterms:W3CDTF">2003-02-14T09:32:56Z</dcterms:created>
  <dcterms:modified xsi:type="dcterms:W3CDTF">2007-02-26T07:15:21Z</dcterms:modified>
  <cp:category/>
  <cp:version/>
  <cp:contentType/>
  <cp:contentStatus/>
</cp:coreProperties>
</file>