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<sst xmlns="http://schemas.openxmlformats.org/spreadsheetml/2006/main" count="97" uniqueCount="90">
  <si>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</si>
  <si>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</si>
  <si>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</si>
  <si>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</si>
  <si>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</si>
  <si>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</si>
  <si>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</si>
  <si>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</si>
  <si>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</si>
  <si>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</si>
  <si>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</si>
  <si>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</si>
  <si>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</si>
  <si>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</si>
  <si>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</si>
  <si>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</si>
  <si>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</si>
  <si>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</si>
  <si>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</si>
  <si>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</si>
  <si>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</si>
  <si>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</si>
  <si>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</si>
  <si>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</si>
  <si>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</si>
  <si>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</si>
  <si>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</si>
  <si>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</si>
  <si>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</si>
  <si>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</si>
  <si>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</si>
  <si>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</si>
  <si>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</si>
  <si>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</si>
  <si>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</si>
  <si>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</si>
  <si>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</si>
  <si>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</si>
  <si>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</si>
  <si>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</si>
  <si>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</si>
  <si>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</si>
  <si>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megoszlás</t>
  </si>
  <si>
    <t xml:space="preserve">Művelődési 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</si>
  <si>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</si>
  <si>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</si>
  <si>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</si>
  <si>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Fejlesztési célú pénzeszköz átvétel összesen </t>
  </si>
  <si>
    <t xml:space="preserve">Felhalmozási bevételek </t>
  </si>
  <si>
    <t>Visszatérülések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</si>
  <si>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</si>
  <si>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</si>
  <si>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</si>
  <si>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</si>
  <si>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</si>
  <si>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</si>
  <si>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</si>
  <si>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</si>
  <si>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</si>
  <si>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</si>
  <si>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</si>
  <si>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</si>
  <si>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</si>
  <si>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</si>
  <si>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IV.1.</t>
  </si>
  <si>
    <t>IV.2.</t>
  </si>
  <si>
    <t>IV.3.</t>
  </si>
  <si>
    <t>VI.</t>
  </si>
  <si>
    <t>V.4.</t>
  </si>
  <si>
    <t>Előzőből: - Kisebbségi önkormányzatok</t>
  </si>
  <si>
    <t>Előzőből hitel  kamat</t>
  </si>
  <si>
    <t>Felhalmozási kiadások  összesen</t>
  </si>
  <si>
    <t>Fejlesztési célú kaidások mindössz.</t>
  </si>
  <si>
    <t xml:space="preserve">Fejlesztési célú pénzeszköz átadás </t>
  </si>
  <si>
    <t>II.</t>
  </si>
  <si>
    <t>III.1.</t>
  </si>
  <si>
    <t>III.2.</t>
  </si>
  <si>
    <t>III.3.</t>
  </si>
  <si>
    <t>VII.1.</t>
  </si>
  <si>
    <t>VII.2.</t>
  </si>
  <si>
    <t>Dologi és egyéb kiadások</t>
  </si>
  <si>
    <t>2007. évi  előirányzat</t>
  </si>
  <si>
    <t>2007. évi</t>
  </si>
  <si>
    <t>2006. évi eredeti előirányzat</t>
  </si>
  <si>
    <t>2007/2006.</t>
  </si>
  <si>
    <t xml:space="preserve">Fejlesztési célú tartalék </t>
  </si>
  <si>
    <t>Tárgyi eszköz értékesítés áfa befizetés</t>
  </si>
  <si>
    <t xml:space="preserve">Hitel visszafizetés </t>
  </si>
  <si>
    <t>Kötelező  államh. és  működési  tartalék</t>
  </si>
  <si>
    <t>1. számú melléklet  a 2/2007.(II. 16.  költségvetési rendelethez Rétság Város Önkormányzat   2007. évi 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</si>
</sst>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10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10" fontId="3" fillId="0" borderId="24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10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10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3" fontId="8" fillId="0" borderId="33" xfId="0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/>
    </xf>
    <xf numFmtId="3" fontId="6" fillId="0" borderId="33" xfId="0" applyNumberFormat="1" applyFont="1" applyBorder="1" applyAlignment="1">
      <alignment/>
    </xf>
    <xf numFmtId="1" fontId="3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10" fontId="10" fillId="0" borderId="24" xfId="0" applyNumberFormat="1" applyFont="1" applyBorder="1" applyAlignment="1">
      <alignment/>
    </xf>
    <xf numFmtId="0" fontId="11" fillId="0" borderId="0" xfId="0" applyFont="1" applyAlignment="1">
      <alignment/>
    </xf>
    <xf numFmtId="10" fontId="3" fillId="0" borderId="29" xfId="0" applyNumberFormat="1" applyFont="1" applyBorder="1" applyAlignment="1">
      <alignment/>
    </xf>
    <xf numFmtId="0" fontId="6" fillId="0" borderId="33" xfId="0" applyFont="1" applyBorder="1" applyAlignment="1">
      <alignment/>
    </xf>
    <xf numFmtId="10" fontId="3" fillId="0" borderId="34" xfId="0" applyNumberFormat="1" applyFont="1" applyBorder="1" applyAlignment="1">
      <alignment/>
    </xf>
    <xf numFmtId="0" fontId="10" fillId="2" borderId="23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3" fontId="3" fillId="0" borderId="28" xfId="0" applyNumberFormat="1" applyFont="1" applyBorder="1" applyAlignment="1">
      <alignment/>
    </xf>
    <xf numFmtId="10" fontId="3" fillId="0" borderId="3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3" fillId="0" borderId="14" xfId="0" applyNumberFormat="1" applyFont="1" applyBorder="1" applyAlignment="1">
      <alignment/>
    </xf>
    <xf numFmtId="10" fontId="6" fillId="0" borderId="4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2" fillId="0" borderId="28" xfId="0" applyNumberFormat="1" applyFont="1" applyFill="1" applyBorder="1" applyAlignment="1">
      <alignment/>
    </xf>
    <xf numFmtId="10" fontId="13" fillId="0" borderId="30" xfId="0" applyNumberFormat="1" applyFont="1" applyBorder="1" applyAlignment="1">
      <alignment/>
    </xf>
    <xf numFmtId="0" fontId="12" fillId="0" borderId="0" xfId="0" applyFont="1" applyFill="1" applyAlignment="1">
      <alignment/>
    </xf>
    <xf numFmtId="3" fontId="13" fillId="0" borderId="17" xfId="0" applyNumberFormat="1" applyFont="1" applyBorder="1" applyAlignment="1">
      <alignment/>
    </xf>
    <xf numFmtId="10" fontId="13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3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/>
    </xf>
    <xf numFmtId="10" fontId="13" fillId="0" borderId="41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6" fillId="0" borderId="4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10" fontId="10" fillId="0" borderId="23" xfId="0" applyNumberFormat="1" applyFont="1" applyFill="1" applyBorder="1" applyAlignment="1">
      <alignment/>
    </xf>
    <xf numFmtId="10" fontId="10" fillId="0" borderId="2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0" fontId="10" fillId="0" borderId="25" xfId="0" applyNumberFormat="1" applyFont="1" applyBorder="1" applyAlignment="1">
      <alignment/>
    </xf>
    <xf numFmtId="10" fontId="8" fillId="0" borderId="17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3" fontId="13" fillId="0" borderId="28" xfId="0" applyNumberFormat="1" applyFont="1" applyFill="1" applyBorder="1" applyAlignment="1">
      <alignment/>
    </xf>
    <xf numFmtId="10" fontId="13" fillId="0" borderId="28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45" xfId="0" applyFont="1" applyFill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6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49" xfId="0" applyNumberFormat="1" applyFont="1" applyBorder="1" applyAlignment="1">
      <alignment/>
    </xf>
    <xf numFmtId="0" fontId="3" fillId="2" borderId="19" xfId="0" applyFont="1" applyFill="1" applyBorder="1" applyAlignment="1">
      <alignment horizontal="center"/>
    </xf>
    <xf numFmtId="10" fontId="3" fillId="0" borderId="5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10" fontId="3" fillId="0" borderId="25" xfId="0" applyNumberFormat="1" applyFont="1" applyBorder="1" applyAlignment="1">
      <alignment/>
    </xf>
    <xf numFmtId="10" fontId="6" fillId="0" borderId="23" xfId="0" applyNumberFormat="1" applyFont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5" fillId="0" borderId="0" xfId="17" applyFont="1" applyAlignment="1">
      <alignment horizontal="center"/>
    </xf>
    <xf numFmtId="44" fontId="3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1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3.7109375" style="0" bestFit="1" customWidth="1"/>
  </cols>
  <sheetData>
    <row r="1" spans="1:10" s="4" customFormat="1" ht="24.75" customHeight="1">
      <c r="A1" s="157" t="s">
        <v>89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9" s="4" customFormat="1" ht="13.5" thickBot="1">
      <c r="A2" s="5"/>
      <c r="B2" s="5"/>
      <c r="C2" s="5"/>
      <c r="D2" s="5"/>
      <c r="E2" s="5"/>
      <c r="F2" s="5"/>
      <c r="G2" s="5"/>
      <c r="H2" s="156" t="s">
        <v>9</v>
      </c>
      <c r="I2" s="156"/>
    </row>
    <row r="3" spans="1:10" s="4" customFormat="1" ht="12.75">
      <c r="A3" s="6"/>
      <c r="B3" s="7"/>
      <c r="C3" s="153" t="s">
        <v>83</v>
      </c>
      <c r="D3" s="154"/>
      <c r="E3" s="155"/>
      <c r="F3" s="153" t="s">
        <v>81</v>
      </c>
      <c r="G3" s="154"/>
      <c r="H3" s="155"/>
      <c r="I3" s="8" t="s">
        <v>84</v>
      </c>
      <c r="J3" s="9" t="s">
        <v>82</v>
      </c>
    </row>
    <row r="4" spans="1:10" s="14" customFormat="1" ht="9.75" customHeight="1">
      <c r="A4" s="10" t="s">
        <v>7</v>
      </c>
      <c r="B4" s="11" t="s">
        <v>0</v>
      </c>
      <c r="C4" s="12" t="s">
        <v>1</v>
      </c>
      <c r="D4" s="11" t="s">
        <v>2</v>
      </c>
      <c r="E4" s="12" t="s">
        <v>3</v>
      </c>
      <c r="F4" s="12" t="s">
        <v>1</v>
      </c>
      <c r="G4" s="11" t="s">
        <v>43</v>
      </c>
      <c r="H4" s="3" t="s">
        <v>3</v>
      </c>
      <c r="I4" s="12" t="s">
        <v>41</v>
      </c>
      <c r="J4" s="13" t="s">
        <v>42</v>
      </c>
    </row>
    <row r="5" spans="1:10" s="14" customFormat="1" ht="9.75" customHeight="1" thickBot="1">
      <c r="A5" s="15"/>
      <c r="B5" s="16"/>
      <c r="C5" s="17" t="s">
        <v>4</v>
      </c>
      <c r="D5" s="16" t="s">
        <v>5</v>
      </c>
      <c r="E5" s="17" t="s">
        <v>6</v>
      </c>
      <c r="F5" s="17" t="s">
        <v>4</v>
      </c>
      <c r="G5" s="16" t="s">
        <v>5</v>
      </c>
      <c r="H5" s="18" t="s">
        <v>6</v>
      </c>
      <c r="I5" s="17" t="s">
        <v>8</v>
      </c>
      <c r="J5" s="19" t="s">
        <v>8</v>
      </c>
    </row>
    <row r="6" spans="1:11" s="21" customFormat="1" ht="12" customHeight="1" thickBot="1">
      <c r="A6" s="51" t="s">
        <v>60</v>
      </c>
      <c r="B6" s="52" t="s">
        <v>10</v>
      </c>
      <c r="C6" s="53">
        <v>50797</v>
      </c>
      <c r="D6" s="53">
        <v>6115</v>
      </c>
      <c r="E6" s="53">
        <f>SUM(C6:D6)</f>
        <v>56912</v>
      </c>
      <c r="F6" s="53">
        <v>51921</v>
      </c>
      <c r="G6" s="53">
        <v>5181</v>
      </c>
      <c r="H6" s="53">
        <f>F6+G6</f>
        <v>57102</v>
      </c>
      <c r="I6" s="54">
        <f aca="true" t="shared" si="0" ref="I6:I18">H6/E6</f>
        <v>1.0033384874894573</v>
      </c>
      <c r="J6" s="41">
        <f>H6/H34</f>
        <v>0.0850656218809123</v>
      </c>
      <c r="K6" s="14"/>
    </row>
    <row r="7" spans="1:11" s="4" customFormat="1" ht="12" customHeight="1">
      <c r="A7" s="22"/>
      <c r="B7" s="23" t="s">
        <v>11</v>
      </c>
      <c r="C7" s="24">
        <v>210000</v>
      </c>
      <c r="D7" s="24"/>
      <c r="E7" s="24">
        <v>210000</v>
      </c>
      <c r="F7" s="24">
        <v>239244</v>
      </c>
      <c r="G7" s="24"/>
      <c r="H7" s="24">
        <f>F7+G7</f>
        <v>239244</v>
      </c>
      <c r="I7" s="25">
        <f t="shared" si="0"/>
        <v>1.1392571428571427</v>
      </c>
      <c r="J7" s="108">
        <f>H7/H34</f>
        <v>0.3564050233140167</v>
      </c>
      <c r="K7" s="26"/>
    </row>
    <row r="8" spans="1:11" s="4" customFormat="1" ht="12" customHeight="1">
      <c r="A8" s="27"/>
      <c r="B8" s="28" t="s">
        <v>12</v>
      </c>
      <c r="C8" s="29">
        <v>6000</v>
      </c>
      <c r="D8" s="29"/>
      <c r="E8" s="29">
        <f>SUM(C8:D8)</f>
        <v>6000</v>
      </c>
      <c r="F8" s="29">
        <v>6300</v>
      </c>
      <c r="G8" s="29"/>
      <c r="H8" s="29">
        <f>F8+G8</f>
        <v>6300</v>
      </c>
      <c r="I8" s="30">
        <f t="shared" si="0"/>
        <v>1.05</v>
      </c>
      <c r="J8" s="60">
        <f>H8/H34</f>
        <v>0.009385195226957856</v>
      </c>
      <c r="K8" s="26"/>
    </row>
    <row r="9" spans="1:11" s="4" customFormat="1" ht="12" customHeight="1" thickBot="1">
      <c r="A9" s="32"/>
      <c r="B9" s="33" t="s">
        <v>23</v>
      </c>
      <c r="C9" s="34">
        <v>2700</v>
      </c>
      <c r="D9" s="34"/>
      <c r="E9" s="34">
        <f>SUM(C9:D9)</f>
        <v>2700</v>
      </c>
      <c r="F9" s="34">
        <v>9010</v>
      </c>
      <c r="G9" s="34"/>
      <c r="H9" s="34">
        <f>F9+G9</f>
        <v>9010</v>
      </c>
      <c r="I9" s="35">
        <f t="shared" si="0"/>
        <v>3.337037037037037</v>
      </c>
      <c r="J9" s="94">
        <f>H9/H34</f>
        <v>0.013422318888077822</v>
      </c>
      <c r="K9" s="26"/>
    </row>
    <row r="10" spans="1:11" s="4" customFormat="1" ht="12" customHeight="1" thickBot="1">
      <c r="A10" s="37" t="s">
        <v>61</v>
      </c>
      <c r="B10" s="38" t="s">
        <v>13</v>
      </c>
      <c r="C10" s="39">
        <f aca="true" t="shared" si="1" ref="C10:H10">SUM(C7:C9)</f>
        <v>218700</v>
      </c>
      <c r="D10" s="39">
        <f t="shared" si="1"/>
        <v>0</v>
      </c>
      <c r="E10" s="39">
        <f t="shared" si="1"/>
        <v>218700</v>
      </c>
      <c r="F10" s="39">
        <f t="shared" si="1"/>
        <v>254554</v>
      </c>
      <c r="G10" s="39">
        <f t="shared" si="1"/>
        <v>0</v>
      </c>
      <c r="H10" s="39">
        <f t="shared" si="1"/>
        <v>254554</v>
      </c>
      <c r="I10" s="40">
        <f t="shared" si="0"/>
        <v>1.163941472336534</v>
      </c>
      <c r="J10" s="41">
        <f>SUM(J7:J9)</f>
        <v>0.37921253742905237</v>
      </c>
      <c r="K10" s="26"/>
    </row>
    <row r="11" spans="1:11" s="4" customFormat="1" ht="12" customHeight="1">
      <c r="A11" s="22"/>
      <c r="B11" s="23" t="s">
        <v>14</v>
      </c>
      <c r="C11" s="24">
        <v>-15137</v>
      </c>
      <c r="D11" s="24"/>
      <c r="E11" s="24">
        <f>SUM(C11:D11)</f>
        <v>-15137</v>
      </c>
      <c r="F11" s="24">
        <v>-14612</v>
      </c>
      <c r="G11" s="24"/>
      <c r="H11" s="24">
        <f>F11+G11</f>
        <v>-14612</v>
      </c>
      <c r="I11" s="25">
        <f t="shared" si="0"/>
        <v>0.9653167734689833</v>
      </c>
      <c r="J11" s="108">
        <f>H11/H34</f>
        <v>-0.021767694072429872</v>
      </c>
      <c r="K11" s="26"/>
    </row>
    <row r="12" spans="1:11" s="4" customFormat="1" ht="12" customHeight="1">
      <c r="A12" s="32"/>
      <c r="B12" s="33" t="s">
        <v>36</v>
      </c>
      <c r="C12" s="34">
        <v>63130</v>
      </c>
      <c r="D12" s="34"/>
      <c r="E12" s="42">
        <f>SUM(C12:D12)</f>
        <v>63130</v>
      </c>
      <c r="F12" s="42">
        <v>71378</v>
      </c>
      <c r="G12" s="42"/>
      <c r="H12" s="42">
        <f>F12+G12</f>
        <v>71378</v>
      </c>
      <c r="I12" s="35">
        <f t="shared" si="0"/>
        <v>1.1306510375415808</v>
      </c>
      <c r="J12" s="60">
        <f>H12/H34</f>
        <v>0.10633277220790442</v>
      </c>
      <c r="K12" s="26"/>
    </row>
    <row r="13" spans="1:11" s="4" customFormat="1" ht="12" customHeight="1">
      <c r="A13" s="61"/>
      <c r="B13" s="43" t="s">
        <v>37</v>
      </c>
      <c r="C13" s="44">
        <f aca="true" t="shared" si="2" ref="C13:H13">SUM(C11:C12)</f>
        <v>47993</v>
      </c>
      <c r="D13" s="44">
        <f t="shared" si="2"/>
        <v>0</v>
      </c>
      <c r="E13" s="44">
        <f t="shared" si="2"/>
        <v>47993</v>
      </c>
      <c r="F13" s="44">
        <f t="shared" si="2"/>
        <v>56766</v>
      </c>
      <c r="G13" s="44">
        <f t="shared" si="2"/>
        <v>0</v>
      </c>
      <c r="H13" s="44">
        <f t="shared" si="2"/>
        <v>56766</v>
      </c>
      <c r="I13" s="30">
        <f t="shared" si="0"/>
        <v>1.1827974913008148</v>
      </c>
      <c r="J13" s="60">
        <f>H13/H34</f>
        <v>0.08456507813547455</v>
      </c>
      <c r="K13" s="26"/>
    </row>
    <row r="14" spans="1:11" s="4" customFormat="1" ht="12" customHeight="1">
      <c r="A14" s="27"/>
      <c r="B14" s="28" t="s">
        <v>15</v>
      </c>
      <c r="C14" s="29">
        <v>14000</v>
      </c>
      <c r="D14" s="29"/>
      <c r="E14" s="29">
        <f>SUM(C14:D14)</f>
        <v>14000</v>
      </c>
      <c r="F14" s="29">
        <v>17000</v>
      </c>
      <c r="G14" s="29"/>
      <c r="H14" s="29">
        <f>F14+G14</f>
        <v>17000</v>
      </c>
      <c r="I14" s="30">
        <f t="shared" si="0"/>
        <v>1.2142857142857142</v>
      </c>
      <c r="J14" s="60">
        <f>H14/H34</f>
        <v>0.025325129977505325</v>
      </c>
      <c r="K14" s="26"/>
    </row>
    <row r="15" spans="1:11" s="4" customFormat="1" ht="12" customHeight="1" thickBot="1">
      <c r="A15" s="45" t="s">
        <v>62</v>
      </c>
      <c r="B15" s="46" t="s">
        <v>16</v>
      </c>
      <c r="C15" s="47">
        <f>C13+C14</f>
        <v>61993</v>
      </c>
      <c r="D15" s="47">
        <f>SUM(D11:D14)</f>
        <v>0</v>
      </c>
      <c r="E15" s="47">
        <f>SUM(C15:D15)</f>
        <v>61993</v>
      </c>
      <c r="F15" s="47">
        <f>F13+F14</f>
        <v>73766</v>
      </c>
      <c r="G15" s="47"/>
      <c r="H15" s="47">
        <f>SUM(F15:G15)</f>
        <v>73766</v>
      </c>
      <c r="I15" s="48">
        <f t="shared" si="0"/>
        <v>1.1899085380607488</v>
      </c>
      <c r="J15" s="94">
        <f>H15/H34</f>
        <v>0.10989020811297988</v>
      </c>
      <c r="K15" s="26"/>
    </row>
    <row r="16" spans="1:11" s="4" customFormat="1" ht="12" customHeight="1" thickBot="1">
      <c r="A16" s="37" t="s">
        <v>63</v>
      </c>
      <c r="B16" s="49" t="s">
        <v>17</v>
      </c>
      <c r="C16" s="50">
        <v>602</v>
      </c>
      <c r="D16" s="50"/>
      <c r="E16" s="50">
        <f>SUM(C16:D16)</f>
        <v>602</v>
      </c>
      <c r="F16" s="50">
        <v>422</v>
      </c>
      <c r="G16" s="50"/>
      <c r="H16" s="50">
        <f>F16+G16</f>
        <v>422</v>
      </c>
      <c r="I16" s="40">
        <f t="shared" si="0"/>
        <v>0.7009966777408638</v>
      </c>
      <c r="J16" s="41">
        <f>H16/H34</f>
        <v>0.0006286591088533675</v>
      </c>
      <c r="K16" s="26"/>
    </row>
    <row r="17" spans="1:11" s="4" customFormat="1" ht="12" customHeight="1" thickBot="1">
      <c r="A17" s="51" t="s">
        <v>40</v>
      </c>
      <c r="B17" s="52" t="s">
        <v>18</v>
      </c>
      <c r="C17" s="53">
        <f aca="true" t="shared" si="3" ref="C17:H17">SUM(C10,C15,C16)</f>
        <v>281295</v>
      </c>
      <c r="D17" s="53">
        <f t="shared" si="3"/>
        <v>0</v>
      </c>
      <c r="E17" s="53">
        <f t="shared" si="3"/>
        <v>281295</v>
      </c>
      <c r="F17" s="53">
        <f t="shared" si="3"/>
        <v>328742</v>
      </c>
      <c r="G17" s="53">
        <f t="shared" si="3"/>
        <v>0</v>
      </c>
      <c r="H17" s="50">
        <f t="shared" si="3"/>
        <v>328742</v>
      </c>
      <c r="I17" s="40">
        <f t="shared" si="0"/>
        <v>1.168673456691374</v>
      </c>
      <c r="J17" s="41">
        <f>H17/H34</f>
        <v>0.48973140465088566</v>
      </c>
      <c r="K17" s="26"/>
    </row>
    <row r="18" spans="1:11" s="4" customFormat="1" ht="12" customHeight="1" thickBot="1">
      <c r="A18" s="51" t="s">
        <v>74</v>
      </c>
      <c r="B18" s="52" t="s">
        <v>48</v>
      </c>
      <c r="C18" s="53">
        <v>28105</v>
      </c>
      <c r="D18" s="53"/>
      <c r="E18" s="53">
        <f>SUM(C18:D18)</f>
        <v>28105</v>
      </c>
      <c r="F18" s="53">
        <v>70474</v>
      </c>
      <c r="G18" s="53"/>
      <c r="H18" s="53">
        <f>SUM(F18:G18)</f>
        <v>70474</v>
      </c>
      <c r="I18" s="54">
        <f t="shared" si="0"/>
        <v>2.5075253513609677</v>
      </c>
      <c r="J18" s="41">
        <f>H18/H34</f>
        <v>0.10498607117851237</v>
      </c>
      <c r="K18" s="26"/>
    </row>
    <row r="19" spans="1:11" s="4" customFormat="1" ht="12" customHeight="1">
      <c r="A19" s="55" t="s">
        <v>75</v>
      </c>
      <c r="B19" s="56" t="s">
        <v>20</v>
      </c>
      <c r="C19" s="57">
        <v>23592</v>
      </c>
      <c r="D19" s="57">
        <v>2140</v>
      </c>
      <c r="E19" s="57">
        <f>SUM(C19:D19)</f>
        <v>25732</v>
      </c>
      <c r="F19" s="57">
        <v>31002</v>
      </c>
      <c r="G19" s="57">
        <v>3247</v>
      </c>
      <c r="H19" s="57">
        <f>F19+G19</f>
        <v>34249</v>
      </c>
      <c r="I19" s="58">
        <f aca="true" t="shared" si="4" ref="I19:I24">H19/E19</f>
        <v>1.3309886522617753</v>
      </c>
      <c r="J19" s="59">
        <f>H19/H34</f>
        <v>0.0510211986235047</v>
      </c>
      <c r="K19" s="26"/>
    </row>
    <row r="20" spans="1:11" s="4" customFormat="1" ht="12" customHeight="1">
      <c r="A20" s="27" t="s">
        <v>76</v>
      </c>
      <c r="B20" s="28" t="s">
        <v>21</v>
      </c>
      <c r="C20" s="29">
        <v>21594</v>
      </c>
      <c r="D20" s="29"/>
      <c r="E20" s="29">
        <f>SUM(C20:D20)</f>
        <v>21594</v>
      </c>
      <c r="F20" s="29">
        <v>20677</v>
      </c>
      <c r="G20" s="29"/>
      <c r="H20" s="29">
        <f>F20+G20</f>
        <v>20677</v>
      </c>
      <c r="I20" s="30">
        <f t="shared" si="4"/>
        <v>0.9575345003241641</v>
      </c>
      <c r="J20" s="60">
        <f>H20/H34</f>
        <v>0.030802806620286918</v>
      </c>
      <c r="K20" s="26"/>
    </row>
    <row r="21" spans="1:11" s="64" customFormat="1" ht="12" customHeight="1">
      <c r="A21" s="61"/>
      <c r="B21" s="43" t="s">
        <v>46</v>
      </c>
      <c r="C21" s="44">
        <f aca="true" t="shared" si="5" ref="C21:H21">SUM(C19:C20)</f>
        <v>45186</v>
      </c>
      <c r="D21" s="44">
        <f t="shared" si="5"/>
        <v>2140</v>
      </c>
      <c r="E21" s="44">
        <f t="shared" si="5"/>
        <v>47326</v>
      </c>
      <c r="F21" s="44">
        <f t="shared" si="5"/>
        <v>51679</v>
      </c>
      <c r="G21" s="44">
        <f t="shared" si="5"/>
        <v>3247</v>
      </c>
      <c r="H21" s="44">
        <f t="shared" si="5"/>
        <v>54926</v>
      </c>
      <c r="I21" s="62">
        <f t="shared" si="4"/>
        <v>1.1605882601529816</v>
      </c>
      <c r="J21" s="60">
        <f>H21/H34</f>
        <v>0.08182400524379162</v>
      </c>
      <c r="K21" s="63"/>
    </row>
    <row r="22" spans="1:11" s="4" customFormat="1" ht="12" customHeight="1">
      <c r="A22" s="27" t="s">
        <v>77</v>
      </c>
      <c r="B22" s="28" t="s">
        <v>45</v>
      </c>
      <c r="C22" s="29">
        <v>4911</v>
      </c>
      <c r="D22" s="29"/>
      <c r="E22" s="29">
        <f>SUM(C22:D22)</f>
        <v>4911</v>
      </c>
      <c r="F22" s="29">
        <v>700</v>
      </c>
      <c r="G22" s="29"/>
      <c r="H22" s="29">
        <f>F22+G22</f>
        <v>700</v>
      </c>
      <c r="I22" s="30">
        <f t="shared" si="4"/>
        <v>0.1425371614742415</v>
      </c>
      <c r="J22" s="60">
        <f>H22/H34</f>
        <v>0.001042799469661984</v>
      </c>
      <c r="K22" s="26"/>
    </row>
    <row r="23" spans="1:11" s="64" customFormat="1" ht="12" customHeight="1" thickBot="1">
      <c r="A23" s="65"/>
      <c r="B23" s="66" t="s">
        <v>47</v>
      </c>
      <c r="C23" s="67">
        <f aca="true" t="shared" si="6" ref="C23:H23">SUM(C22:C22)</f>
        <v>4911</v>
      </c>
      <c r="D23" s="67">
        <f t="shared" si="6"/>
        <v>0</v>
      </c>
      <c r="E23" s="67">
        <f t="shared" si="6"/>
        <v>4911</v>
      </c>
      <c r="F23" s="67">
        <f t="shared" si="6"/>
        <v>700</v>
      </c>
      <c r="G23" s="67">
        <f t="shared" si="6"/>
        <v>0</v>
      </c>
      <c r="H23" s="67">
        <f t="shared" si="6"/>
        <v>700</v>
      </c>
      <c r="I23" s="68">
        <f t="shared" si="4"/>
        <v>0.1425371614742415</v>
      </c>
      <c r="J23" s="69">
        <f>H24/H34</f>
        <v>0.0828668047134536</v>
      </c>
      <c r="K23" s="63"/>
    </row>
    <row r="24" spans="1:11" s="21" customFormat="1" ht="12" customHeight="1" thickBot="1">
      <c r="A24" s="51" t="s">
        <v>58</v>
      </c>
      <c r="B24" s="52" t="s">
        <v>22</v>
      </c>
      <c r="C24" s="53">
        <f aca="true" t="shared" si="7" ref="C24:H24">C21+C23</f>
        <v>50097</v>
      </c>
      <c r="D24" s="53">
        <f t="shared" si="7"/>
        <v>2140</v>
      </c>
      <c r="E24" s="53">
        <f t="shared" si="7"/>
        <v>52237</v>
      </c>
      <c r="F24" s="53">
        <f t="shared" si="7"/>
        <v>52379</v>
      </c>
      <c r="G24" s="53">
        <f t="shared" si="7"/>
        <v>3247</v>
      </c>
      <c r="H24" s="53">
        <f t="shared" si="7"/>
        <v>55626</v>
      </c>
      <c r="I24" s="54">
        <f t="shared" si="4"/>
        <v>1.0648773857610505</v>
      </c>
      <c r="J24" s="41">
        <f>H24/H34</f>
        <v>0.0828668047134536</v>
      </c>
      <c r="K24" s="14"/>
    </row>
    <row r="25" spans="1:11" s="4" customFormat="1" ht="12" customHeight="1">
      <c r="A25" s="70" t="s">
        <v>64</v>
      </c>
      <c r="B25" s="71" t="s">
        <v>38</v>
      </c>
      <c r="C25" s="57">
        <v>101775</v>
      </c>
      <c r="D25" s="57"/>
      <c r="E25" s="57">
        <f>SUM(C25:D25)</f>
        <v>101775</v>
      </c>
      <c r="F25" s="57">
        <v>105244</v>
      </c>
      <c r="G25" s="57"/>
      <c r="H25" s="57">
        <f>F25+G25</f>
        <v>105244</v>
      </c>
      <c r="I25" s="58">
        <f>H25/E25</f>
        <v>1.0340849914026038</v>
      </c>
      <c r="J25" s="59">
        <f>H25/H34</f>
        <v>0.15678341055015121</v>
      </c>
      <c r="K25" s="26"/>
    </row>
    <row r="26" spans="1:11" s="4" customFormat="1" ht="12" customHeight="1">
      <c r="A26" s="72" t="s">
        <v>65</v>
      </c>
      <c r="B26" s="73" t="s">
        <v>39</v>
      </c>
      <c r="C26" s="29">
        <v>3722</v>
      </c>
      <c r="D26" s="29"/>
      <c r="E26" s="29">
        <f>SUM(C26:D26)</f>
        <v>3722</v>
      </c>
      <c r="F26" s="29">
        <v>1202</v>
      </c>
      <c r="G26" s="29"/>
      <c r="H26" s="29">
        <f>F26+G26</f>
        <v>1202</v>
      </c>
      <c r="I26" s="30">
        <f>H26/E26</f>
        <v>0.322944653412144</v>
      </c>
      <c r="J26" s="60">
        <f>H26/H34</f>
        <v>0.0017906356607624355</v>
      </c>
      <c r="K26" s="26"/>
    </row>
    <row r="27" spans="1:11" s="4" customFormat="1" ht="12" customHeight="1" thickBot="1">
      <c r="A27" s="74" t="s">
        <v>66</v>
      </c>
      <c r="B27" s="75" t="s">
        <v>44</v>
      </c>
      <c r="C27" s="76">
        <v>1280</v>
      </c>
      <c r="D27" s="76"/>
      <c r="E27" s="76">
        <f>SUM(C27:D27)</f>
        <v>1280</v>
      </c>
      <c r="F27" s="76">
        <v>1280</v>
      </c>
      <c r="G27" s="76"/>
      <c r="H27" s="76">
        <f>F27+G27</f>
        <v>1280</v>
      </c>
      <c r="I27" s="68">
        <f>H27/E27</f>
        <v>1</v>
      </c>
      <c r="J27" s="69">
        <f>H27/H34</f>
        <v>0.0019068333159533422</v>
      </c>
      <c r="K27" s="26"/>
    </row>
    <row r="28" spans="1:11" s="4" customFormat="1" ht="12" customHeight="1" thickBot="1">
      <c r="A28" s="51" t="s">
        <v>59</v>
      </c>
      <c r="B28" s="52" t="s">
        <v>19</v>
      </c>
      <c r="C28" s="53">
        <f aca="true" t="shared" si="8" ref="C28:H28">SUM(C25:C27)</f>
        <v>106777</v>
      </c>
      <c r="D28" s="53">
        <f t="shared" si="8"/>
        <v>0</v>
      </c>
      <c r="E28" s="53">
        <f t="shared" si="8"/>
        <v>106777</v>
      </c>
      <c r="F28" s="53">
        <f t="shared" si="8"/>
        <v>107726</v>
      </c>
      <c r="G28" s="53">
        <f t="shared" si="8"/>
        <v>0</v>
      </c>
      <c r="H28" s="53">
        <f t="shared" si="8"/>
        <v>107726</v>
      </c>
      <c r="I28" s="54">
        <f>H28/E28</f>
        <v>1.008887681804134</v>
      </c>
      <c r="J28" s="41">
        <f>H28/H34</f>
        <v>0.160480879526867</v>
      </c>
      <c r="K28" s="26"/>
    </row>
    <row r="29" spans="1:11" s="4" customFormat="1" ht="12" customHeight="1" thickBot="1">
      <c r="A29" s="77" t="s">
        <v>68</v>
      </c>
      <c r="B29" s="52" t="s">
        <v>49</v>
      </c>
      <c r="C29" s="53">
        <v>1300</v>
      </c>
      <c r="D29" s="53"/>
      <c r="E29" s="53">
        <f>SUM(C29:D29)</f>
        <v>1300</v>
      </c>
      <c r="F29" s="53">
        <v>1600</v>
      </c>
      <c r="G29" s="53"/>
      <c r="H29" s="53">
        <f>SUM(F29:G29)</f>
        <v>1600</v>
      </c>
      <c r="I29" s="54">
        <f>H29/E29</f>
        <v>1.2307692307692308</v>
      </c>
      <c r="J29" s="41">
        <f>H29/H34</f>
        <v>0.0023835416449416776</v>
      </c>
      <c r="K29" s="26"/>
    </row>
    <row r="30" spans="1:11" s="4" customFormat="1" ht="12" customHeight="1" thickBot="1">
      <c r="A30" s="51" t="s">
        <v>67</v>
      </c>
      <c r="B30" s="52" t="s">
        <v>24</v>
      </c>
      <c r="C30" s="53"/>
      <c r="D30" s="53"/>
      <c r="E30" s="53">
        <f>SUM(C30:D30)</f>
        <v>0</v>
      </c>
      <c r="F30" s="53"/>
      <c r="G30" s="53"/>
      <c r="H30" s="53">
        <f>F30+G30</f>
        <v>0</v>
      </c>
      <c r="I30" s="54">
        <v>0</v>
      </c>
      <c r="J30" s="41">
        <f>H30/H34</f>
        <v>0</v>
      </c>
      <c r="K30" s="26"/>
    </row>
    <row r="31" spans="1:10" s="82" customFormat="1" ht="14.25" thickBot="1">
      <c r="A31" s="78"/>
      <c r="B31" s="79" t="s">
        <v>52</v>
      </c>
      <c r="C31" s="80">
        <f aca="true" t="shared" si="9" ref="C31:H31">C6+C17+C18+C24+C28+C29+C30</f>
        <v>518371</v>
      </c>
      <c r="D31" s="80">
        <f t="shared" si="9"/>
        <v>8255</v>
      </c>
      <c r="E31" s="80">
        <f t="shared" si="9"/>
        <v>526626</v>
      </c>
      <c r="F31" s="80">
        <f>F6+F17+F18+F24+F28+F29+F30</f>
        <v>612842</v>
      </c>
      <c r="G31" s="80">
        <f t="shared" si="9"/>
        <v>8428</v>
      </c>
      <c r="H31" s="80">
        <f t="shared" si="9"/>
        <v>621270</v>
      </c>
      <c r="I31" s="81">
        <f>H31/E31</f>
        <v>1.1797176744027071</v>
      </c>
      <c r="J31" s="41">
        <f>H31/H34</f>
        <v>0.9255143235955726</v>
      </c>
    </row>
    <row r="32" spans="1:10" s="4" customFormat="1" ht="12.75">
      <c r="A32" s="71" t="s">
        <v>78</v>
      </c>
      <c r="B32" s="56" t="s">
        <v>50</v>
      </c>
      <c r="C32" s="57">
        <v>53503</v>
      </c>
      <c r="D32" s="57"/>
      <c r="E32" s="57">
        <f>SUM(C32:D32)</f>
        <v>53503</v>
      </c>
      <c r="F32" s="57">
        <v>50000</v>
      </c>
      <c r="G32" s="57"/>
      <c r="H32" s="57">
        <f>SUM(F32:G32)</f>
        <v>50000</v>
      </c>
      <c r="I32" s="83">
        <f>H32/E32</f>
        <v>0.9345270358671476</v>
      </c>
      <c r="J32" s="59">
        <f>H32/H34</f>
        <v>0.07448567640442742</v>
      </c>
    </row>
    <row r="33" spans="1:10" s="4" customFormat="1" ht="13.5" thickBot="1">
      <c r="A33" s="75" t="s">
        <v>79</v>
      </c>
      <c r="B33" s="84" t="s">
        <v>51</v>
      </c>
      <c r="C33" s="84"/>
      <c r="D33" s="84"/>
      <c r="E33" s="84"/>
      <c r="F33" s="84"/>
      <c r="G33" s="84"/>
      <c r="H33" s="84">
        <f>SUM(F33:G33)</f>
        <v>0</v>
      </c>
      <c r="I33" s="85"/>
      <c r="J33" s="69"/>
    </row>
    <row r="34" spans="1:10" s="82" customFormat="1" ht="14.25" thickBot="1">
      <c r="A34" s="78"/>
      <c r="B34" s="86" t="s">
        <v>25</v>
      </c>
      <c r="C34" s="80">
        <f aca="true" t="shared" si="10" ref="C34:H34">C31+C32+C33</f>
        <v>571874</v>
      </c>
      <c r="D34" s="80">
        <f t="shared" si="10"/>
        <v>8255</v>
      </c>
      <c r="E34" s="80">
        <f t="shared" si="10"/>
        <v>580129</v>
      </c>
      <c r="F34" s="80">
        <f t="shared" si="10"/>
        <v>662842</v>
      </c>
      <c r="G34" s="80">
        <f t="shared" si="10"/>
        <v>8428</v>
      </c>
      <c r="H34" s="80">
        <f t="shared" si="10"/>
        <v>671270</v>
      </c>
      <c r="I34" s="81">
        <f>H34/E34</f>
        <v>1.1571047129172993</v>
      </c>
      <c r="J34" s="115">
        <f>J6+J17+J18+J24+J28+J29+J30+J32</f>
        <v>1</v>
      </c>
    </row>
    <row r="35" spans="1:11" s="21" customFormat="1" ht="12" customHeight="1">
      <c r="A35" s="87" t="s">
        <v>40</v>
      </c>
      <c r="B35" s="88" t="s">
        <v>26</v>
      </c>
      <c r="C35" s="89"/>
      <c r="D35" s="89"/>
      <c r="E35" s="89"/>
      <c r="F35" s="89"/>
      <c r="G35" s="89"/>
      <c r="H35" s="90"/>
      <c r="I35" s="91"/>
      <c r="J35" s="92"/>
      <c r="K35" s="14"/>
    </row>
    <row r="36" spans="1:11" s="4" customFormat="1" ht="12" customHeight="1">
      <c r="A36" s="27">
        <v>1</v>
      </c>
      <c r="B36" s="28" t="s">
        <v>27</v>
      </c>
      <c r="C36" s="29">
        <v>250479</v>
      </c>
      <c r="D36" s="29">
        <v>19410</v>
      </c>
      <c r="E36" s="29">
        <f aca="true" t="shared" si="11" ref="E36:E41">SUM(C36:D36)</f>
        <v>269889</v>
      </c>
      <c r="F36" s="29">
        <v>253159</v>
      </c>
      <c r="G36" s="29">
        <v>22630</v>
      </c>
      <c r="H36" s="24">
        <f aca="true" t="shared" si="12" ref="H36:H42">F36+G36</f>
        <v>275789</v>
      </c>
      <c r="I36" s="31">
        <f aca="true" t="shared" si="13" ref="I36:I41">H36/E36</f>
        <v>1.0218608390856982</v>
      </c>
      <c r="J36" s="60">
        <f>H36/H59</f>
        <v>0.4108466041980127</v>
      </c>
      <c r="K36" s="26"/>
    </row>
    <row r="37" spans="1:11" s="4" customFormat="1" ht="12" customHeight="1">
      <c r="A37" s="27">
        <v>2</v>
      </c>
      <c r="B37" s="28" t="s">
        <v>28</v>
      </c>
      <c r="C37" s="29">
        <v>79131</v>
      </c>
      <c r="D37" s="29">
        <v>6541</v>
      </c>
      <c r="E37" s="29">
        <f t="shared" si="11"/>
        <v>85672</v>
      </c>
      <c r="F37" s="29">
        <v>80464</v>
      </c>
      <c r="G37" s="29">
        <v>7289</v>
      </c>
      <c r="H37" s="24">
        <f t="shared" si="12"/>
        <v>87753</v>
      </c>
      <c r="I37" s="31">
        <f t="shared" si="13"/>
        <v>1.0242903165561676</v>
      </c>
      <c r="J37" s="60">
        <f>H37/H59</f>
        <v>0.1307268312303544</v>
      </c>
      <c r="K37" s="26"/>
    </row>
    <row r="38" spans="1:11" s="4" customFormat="1" ht="12" customHeight="1">
      <c r="A38" s="27">
        <v>3</v>
      </c>
      <c r="B38" s="28" t="s">
        <v>80</v>
      </c>
      <c r="C38" s="29">
        <v>134449</v>
      </c>
      <c r="D38" s="29">
        <v>20151</v>
      </c>
      <c r="E38" s="29">
        <f t="shared" si="11"/>
        <v>154600</v>
      </c>
      <c r="F38" s="29">
        <v>121750</v>
      </c>
      <c r="G38" s="29">
        <v>18407</v>
      </c>
      <c r="H38" s="24">
        <f t="shared" si="12"/>
        <v>140157</v>
      </c>
      <c r="I38" s="31">
        <f t="shared" si="13"/>
        <v>0.9065782664941785</v>
      </c>
      <c r="J38" s="60">
        <f>H38/H59</f>
        <v>0.2087937789563067</v>
      </c>
      <c r="K38" s="26"/>
    </row>
    <row r="39" spans="1:11" s="4" customFormat="1" ht="12" customHeight="1">
      <c r="A39" s="27">
        <v>4</v>
      </c>
      <c r="B39" s="28" t="s">
        <v>29</v>
      </c>
      <c r="C39" s="29">
        <v>6955</v>
      </c>
      <c r="D39" s="29"/>
      <c r="E39" s="29">
        <f t="shared" si="11"/>
        <v>6955</v>
      </c>
      <c r="F39" s="29">
        <v>7460</v>
      </c>
      <c r="G39" s="29"/>
      <c r="H39" s="24">
        <f t="shared" si="12"/>
        <v>7460</v>
      </c>
      <c r="I39" s="31">
        <f t="shared" si="13"/>
        <v>1.072609633357297</v>
      </c>
      <c r="J39" s="60">
        <f>H39/H59</f>
        <v>0.011113262919540573</v>
      </c>
      <c r="K39" s="26"/>
    </row>
    <row r="40" spans="1:11" s="4" customFormat="1" ht="12" customHeight="1">
      <c r="A40" s="27">
        <v>5</v>
      </c>
      <c r="B40" s="28" t="s">
        <v>30</v>
      </c>
      <c r="C40" s="29">
        <v>4220</v>
      </c>
      <c r="D40" s="29"/>
      <c r="E40" s="29">
        <f t="shared" si="11"/>
        <v>4220</v>
      </c>
      <c r="F40" s="29">
        <v>7070</v>
      </c>
      <c r="G40" s="29"/>
      <c r="H40" s="24">
        <f t="shared" si="12"/>
        <v>7070</v>
      </c>
      <c r="I40" s="31">
        <f t="shared" si="13"/>
        <v>1.6753554502369667</v>
      </c>
      <c r="J40" s="60">
        <f>H40/H59</f>
        <v>0.010532274643586038</v>
      </c>
      <c r="K40" s="26"/>
    </row>
    <row r="41" spans="1:72" s="4" customFormat="1" ht="12" customHeight="1">
      <c r="A41" s="147">
        <v>6</v>
      </c>
      <c r="B41" s="28" t="s">
        <v>88</v>
      </c>
      <c r="C41" s="29">
        <v>2393</v>
      </c>
      <c r="D41" s="29"/>
      <c r="E41" s="29">
        <f t="shared" si="11"/>
        <v>2393</v>
      </c>
      <c r="F41" s="29">
        <v>4756</v>
      </c>
      <c r="G41" s="29">
        <v>2210</v>
      </c>
      <c r="H41" s="29">
        <f t="shared" si="12"/>
        <v>6966</v>
      </c>
      <c r="I41" s="31">
        <f t="shared" si="13"/>
        <v>2.9109903886335142</v>
      </c>
      <c r="J41" s="31">
        <f>H41/H59</f>
        <v>0.01037734443666483</v>
      </c>
      <c r="K41" s="26"/>
      <c r="BT41" s="95"/>
    </row>
    <row r="42" spans="1:72" s="4" customFormat="1" ht="12" customHeight="1" thickBot="1">
      <c r="A42" s="148">
        <v>7</v>
      </c>
      <c r="B42" s="33" t="s">
        <v>87</v>
      </c>
      <c r="C42" s="34"/>
      <c r="D42" s="34"/>
      <c r="E42" s="34"/>
      <c r="F42" s="34">
        <v>18650</v>
      </c>
      <c r="G42" s="34"/>
      <c r="H42" s="34">
        <f t="shared" si="12"/>
        <v>18650</v>
      </c>
      <c r="I42" s="36"/>
      <c r="J42" s="36">
        <f>H42/H59</f>
        <v>0.027783157298851432</v>
      </c>
      <c r="K42" s="26"/>
      <c r="BT42" s="95"/>
    </row>
    <row r="43" spans="1:11" s="97" customFormat="1" ht="12" customHeight="1" thickBot="1">
      <c r="A43" s="149"/>
      <c r="B43" s="150" t="s">
        <v>31</v>
      </c>
      <c r="C43" s="146">
        <f>SUM(C36:C41)</f>
        <v>477627</v>
      </c>
      <c r="D43" s="146">
        <f>SUM(D36:D41)</f>
        <v>46102</v>
      </c>
      <c r="E43" s="146">
        <f>SUM(E36:E41)</f>
        <v>523729</v>
      </c>
      <c r="F43" s="146">
        <f>SUM(F36:F42)</f>
        <v>493309</v>
      </c>
      <c r="G43" s="146">
        <f>SUM(G36:G42)</f>
        <v>50536</v>
      </c>
      <c r="H43" s="146">
        <f>SUM(H36:H42)</f>
        <v>543845</v>
      </c>
      <c r="I43" s="54">
        <f>H43/E43</f>
        <v>1.0384091772653414</v>
      </c>
      <c r="J43" s="151">
        <f>SUM(J36:J41)</f>
        <v>0.7823900963844653</v>
      </c>
      <c r="K43" s="96"/>
    </row>
    <row r="44" spans="1:10" s="100" customFormat="1" ht="12" customHeight="1">
      <c r="A44" s="134"/>
      <c r="B44" s="127" t="s">
        <v>70</v>
      </c>
      <c r="C44" s="98">
        <v>7000</v>
      </c>
      <c r="D44" s="98"/>
      <c r="E44" s="98">
        <f>SUM(C44:D44)</f>
        <v>7000</v>
      </c>
      <c r="F44" s="118">
        <v>5051</v>
      </c>
      <c r="G44" s="98"/>
      <c r="H44" s="118">
        <f>SUM(F44:G44)</f>
        <v>5051</v>
      </c>
      <c r="I44" s="119">
        <f>H44/E44</f>
        <v>0.7215714285714285</v>
      </c>
      <c r="J44" s="99">
        <f>H44/H59</f>
        <v>0.007524543030375259</v>
      </c>
    </row>
    <row r="45" spans="1:10" s="103" customFormat="1" ht="12" customHeight="1">
      <c r="A45" s="135"/>
      <c r="B45" s="128" t="s">
        <v>69</v>
      </c>
      <c r="C45" s="101">
        <v>1280</v>
      </c>
      <c r="D45" s="101"/>
      <c r="E45" s="101">
        <f>SUM(C45:D45)</f>
        <v>1280</v>
      </c>
      <c r="F45" s="101">
        <v>1280</v>
      </c>
      <c r="G45" s="101"/>
      <c r="H45" s="101">
        <f>SUM(F45:G45)</f>
        <v>1280</v>
      </c>
      <c r="I45" s="117">
        <f>H45/E45</f>
        <v>1</v>
      </c>
      <c r="J45" s="102">
        <f>H45/H59</f>
        <v>0.0019068333159533422</v>
      </c>
    </row>
    <row r="46" spans="1:10" s="103" customFormat="1" ht="12" customHeight="1">
      <c r="A46" s="135"/>
      <c r="B46" s="129"/>
      <c r="C46" s="104"/>
      <c r="D46" s="104"/>
      <c r="E46" s="104"/>
      <c r="F46" s="104"/>
      <c r="G46" s="104"/>
      <c r="H46" s="104"/>
      <c r="I46" s="105"/>
      <c r="J46" s="106"/>
    </row>
    <row r="47" spans="1:11" s="21" customFormat="1" ht="12" customHeight="1">
      <c r="A47" s="136" t="s">
        <v>57</v>
      </c>
      <c r="B47" s="130" t="s">
        <v>32</v>
      </c>
      <c r="C47" s="93"/>
      <c r="D47" s="93"/>
      <c r="E47" s="93"/>
      <c r="F47" s="93"/>
      <c r="G47" s="93"/>
      <c r="H47" s="24">
        <f>F47+G47</f>
        <v>0</v>
      </c>
      <c r="I47" s="107"/>
      <c r="J47" s="108"/>
      <c r="K47" s="14"/>
    </row>
    <row r="48" spans="1:11" s="4" customFormat="1" ht="12" customHeight="1">
      <c r="A48" s="27">
        <v>1</v>
      </c>
      <c r="B48" s="131" t="s">
        <v>33</v>
      </c>
      <c r="C48" s="29">
        <v>3171</v>
      </c>
      <c r="D48" s="29">
        <v>276</v>
      </c>
      <c r="E48" s="29">
        <f>SUM(C48:D48)</f>
        <v>3447</v>
      </c>
      <c r="F48" s="29">
        <v>240</v>
      </c>
      <c r="G48" s="29"/>
      <c r="H48" s="24">
        <f>F48+G48</f>
        <v>240</v>
      </c>
      <c r="I48" s="31"/>
      <c r="J48" s="60">
        <f>H48/H59</f>
        <v>0.00035753124674125163</v>
      </c>
      <c r="K48" s="26"/>
    </row>
    <row r="49" spans="1:11" s="4" customFormat="1" ht="12" customHeight="1">
      <c r="A49" s="27">
        <v>2</v>
      </c>
      <c r="B49" s="131" t="s">
        <v>34</v>
      </c>
      <c r="C49" s="29">
        <v>4798</v>
      </c>
      <c r="D49" s="29"/>
      <c r="E49" s="29">
        <f>SUM(C49:D49)</f>
        <v>4798</v>
      </c>
      <c r="F49" s="29">
        <v>21080</v>
      </c>
      <c r="G49" s="29"/>
      <c r="H49" s="24">
        <f>F49+G49</f>
        <v>21080</v>
      </c>
      <c r="I49" s="31"/>
      <c r="J49" s="60"/>
      <c r="K49" s="26"/>
    </row>
    <row r="50" spans="1:11" s="4" customFormat="1" ht="12" customHeight="1">
      <c r="A50" s="27">
        <v>3</v>
      </c>
      <c r="B50" s="131" t="s">
        <v>35</v>
      </c>
      <c r="C50" s="29">
        <v>6480</v>
      </c>
      <c r="D50" s="29"/>
      <c r="E50" s="29">
        <f>SUM(C50:D50)</f>
        <v>6480</v>
      </c>
      <c r="F50" s="29"/>
      <c r="G50" s="29"/>
      <c r="H50" s="24">
        <f>F50+G50</f>
        <v>0</v>
      </c>
      <c r="I50" s="31">
        <f>H50/E50</f>
        <v>0</v>
      </c>
      <c r="J50" s="60">
        <f>H50/H59</f>
        <v>0</v>
      </c>
      <c r="K50" s="26"/>
    </row>
    <row r="51" spans="1:11" s="64" customFormat="1" ht="12" customHeight="1">
      <c r="A51" s="61"/>
      <c r="B51" s="132" t="s">
        <v>53</v>
      </c>
      <c r="C51" s="44">
        <f aca="true" t="shared" si="14" ref="C51:H51">SUM(C48:C50)</f>
        <v>14449</v>
      </c>
      <c r="D51" s="44">
        <f t="shared" si="14"/>
        <v>276</v>
      </c>
      <c r="E51" s="44">
        <f t="shared" si="14"/>
        <v>14725</v>
      </c>
      <c r="F51" s="44">
        <f t="shared" si="14"/>
        <v>21320</v>
      </c>
      <c r="G51" s="44">
        <f t="shared" si="14"/>
        <v>0</v>
      </c>
      <c r="H51" s="44">
        <f t="shared" si="14"/>
        <v>21320</v>
      </c>
      <c r="I51" s="116">
        <f>H51/E51</f>
        <v>1.4478777589134126</v>
      </c>
      <c r="J51" s="60">
        <f>H51/H59</f>
        <v>0.03176069241884785</v>
      </c>
      <c r="K51" s="63"/>
    </row>
    <row r="52" spans="1:11" s="4" customFormat="1" ht="12" customHeight="1">
      <c r="A52" s="27">
        <v>4</v>
      </c>
      <c r="B52" s="133" t="s">
        <v>54</v>
      </c>
      <c r="C52" s="34">
        <v>1500</v>
      </c>
      <c r="D52" s="34"/>
      <c r="E52" s="34">
        <f>SUM(C52:D52)</f>
        <v>1500</v>
      </c>
      <c r="F52" s="34">
        <v>1000</v>
      </c>
      <c r="G52" s="34"/>
      <c r="H52" s="42">
        <f>F52+G52</f>
        <v>1000</v>
      </c>
      <c r="I52" s="36">
        <f>H52/E52</f>
        <v>0.6666666666666666</v>
      </c>
      <c r="J52" s="94">
        <f>H52/H59</f>
        <v>0.0014897135280885485</v>
      </c>
      <c r="K52" s="26"/>
    </row>
    <row r="53" spans="1:10" s="141" customFormat="1" ht="11.25">
      <c r="A53" s="142">
        <v>5</v>
      </c>
      <c r="B53" s="29" t="s">
        <v>73</v>
      </c>
      <c r="C53" s="29">
        <v>9721</v>
      </c>
      <c r="D53" s="29"/>
      <c r="E53" s="29">
        <f>SUM(C53:D53)</f>
        <v>9721</v>
      </c>
      <c r="F53" s="29">
        <v>5721</v>
      </c>
      <c r="G53" s="29"/>
      <c r="H53" s="29">
        <f>F53+G53</f>
        <v>5721</v>
      </c>
      <c r="I53" s="31">
        <f>H53/E53</f>
        <v>0.5885196996193808</v>
      </c>
      <c r="J53" s="31">
        <f>H53/H59</f>
        <v>0.008522651094194587</v>
      </c>
    </row>
    <row r="54" spans="1:10" s="141" customFormat="1" ht="11.25">
      <c r="A54" s="142">
        <v>6</v>
      </c>
      <c r="B54" s="29" t="s">
        <v>85</v>
      </c>
      <c r="C54" s="29"/>
      <c r="D54" s="29"/>
      <c r="E54" s="29"/>
      <c r="F54" s="29">
        <v>59384</v>
      </c>
      <c r="G54" s="29"/>
      <c r="H54" s="29">
        <f>F54+G54</f>
        <v>59384</v>
      </c>
      <c r="I54" s="31"/>
      <c r="J54" s="31">
        <f>H54/H59</f>
        <v>0.08846514815201037</v>
      </c>
    </row>
    <row r="55" spans="1:10" s="141" customFormat="1" ht="12" thickBot="1">
      <c r="A55" s="143">
        <v>7</v>
      </c>
      <c r="B55" s="34" t="s">
        <v>86</v>
      </c>
      <c r="C55" s="34"/>
      <c r="D55" s="34"/>
      <c r="E55" s="34"/>
      <c r="F55" s="34">
        <v>14000</v>
      </c>
      <c r="G55" s="34"/>
      <c r="H55" s="34">
        <f>F55+G55</f>
        <v>14000</v>
      </c>
      <c r="I55" s="36"/>
      <c r="J55" s="36">
        <f>H55/H59</f>
        <v>0.02085598939323968</v>
      </c>
    </row>
    <row r="56" spans="1:11" s="21" customFormat="1" ht="12" customHeight="1" thickBot="1">
      <c r="A56" s="144"/>
      <c r="B56" s="145" t="s">
        <v>71</v>
      </c>
      <c r="C56" s="146">
        <f aca="true" t="shared" si="15" ref="C56:H56">SUM(C51:C55)</f>
        <v>25670</v>
      </c>
      <c r="D56" s="146">
        <f t="shared" si="15"/>
        <v>276</v>
      </c>
      <c r="E56" s="146">
        <f t="shared" si="15"/>
        <v>25946</v>
      </c>
      <c r="F56" s="146">
        <f t="shared" si="15"/>
        <v>101425</v>
      </c>
      <c r="G56" s="146">
        <f t="shared" si="15"/>
        <v>0</v>
      </c>
      <c r="H56" s="146">
        <f t="shared" si="15"/>
        <v>101425</v>
      </c>
      <c r="I56" s="152">
        <f>H56/E56</f>
        <v>3.9090803977491713</v>
      </c>
      <c r="J56" s="41">
        <f>H56/H59</f>
        <v>0.15109419458638104</v>
      </c>
      <c r="K56" s="14"/>
    </row>
    <row r="57" spans="1:11" s="21" customFormat="1" ht="12" customHeight="1" thickBot="1">
      <c r="A57" s="137">
        <v>8</v>
      </c>
      <c r="B57" s="120" t="s">
        <v>56</v>
      </c>
      <c r="C57" s="109">
        <v>25333</v>
      </c>
      <c r="D57" s="109"/>
      <c r="E57" s="109">
        <f>SUM(C57:D57)</f>
        <v>25333</v>
      </c>
      <c r="F57" s="109">
        <v>26000</v>
      </c>
      <c r="G57" s="109"/>
      <c r="H57" s="109">
        <f>SUM(F57:G57)</f>
        <v>26000</v>
      </c>
      <c r="I57" s="20">
        <f>H57/E57</f>
        <v>1.0263292938064974</v>
      </c>
      <c r="J57" s="138">
        <f>H57/H59</f>
        <v>0.03873255173030226</v>
      </c>
      <c r="K57" s="14"/>
    </row>
    <row r="58" spans="1:11" s="21" customFormat="1" ht="12" customHeight="1" thickBot="1">
      <c r="A58" s="139"/>
      <c r="B58" s="122" t="s">
        <v>72</v>
      </c>
      <c r="C58" s="123">
        <f aca="true" t="shared" si="16" ref="C58:H58">C56+C57</f>
        <v>51003</v>
      </c>
      <c r="D58" s="123">
        <f t="shared" si="16"/>
        <v>276</v>
      </c>
      <c r="E58" s="123">
        <f t="shared" si="16"/>
        <v>51279</v>
      </c>
      <c r="F58" s="123">
        <f t="shared" si="16"/>
        <v>127425</v>
      </c>
      <c r="G58" s="123">
        <f t="shared" si="16"/>
        <v>0</v>
      </c>
      <c r="H58" s="123">
        <f t="shared" si="16"/>
        <v>127425</v>
      </c>
      <c r="I58" s="124">
        <f>H58/E58</f>
        <v>2.4849353536535426</v>
      </c>
      <c r="J58" s="140">
        <f>H58/H59</f>
        <v>0.1898267463166833</v>
      </c>
      <c r="K58" s="14"/>
    </row>
    <row r="59" spans="1:11" s="82" customFormat="1" ht="12" customHeight="1" thickBot="1">
      <c r="A59" s="125"/>
      <c r="B59" s="121" t="s">
        <v>55</v>
      </c>
      <c r="C59" s="110">
        <f aca="true" t="shared" si="17" ref="C59:H59">C43+C58</f>
        <v>528630</v>
      </c>
      <c r="D59" s="110">
        <f t="shared" si="17"/>
        <v>46378</v>
      </c>
      <c r="E59" s="110">
        <f t="shared" si="17"/>
        <v>575008</v>
      </c>
      <c r="F59" s="110">
        <f t="shared" si="17"/>
        <v>620734</v>
      </c>
      <c r="G59" s="110">
        <f t="shared" si="17"/>
        <v>50536</v>
      </c>
      <c r="H59" s="110">
        <f t="shared" si="17"/>
        <v>671270</v>
      </c>
      <c r="I59" s="111">
        <f>H59/E59</f>
        <v>1.1674098447325951</v>
      </c>
      <c r="J59" s="112">
        <f>H59/H59</f>
        <v>1</v>
      </c>
      <c r="K59" s="126"/>
    </row>
    <row r="60" s="4" customFormat="1" ht="12.75"/>
    <row r="61" spans="1:11" s="4" customFormat="1" ht="12" customHeight="1">
      <c r="A61" s="113"/>
      <c r="B61" s="113"/>
      <c r="C61" s="113"/>
      <c r="D61" s="113"/>
      <c r="E61" s="113"/>
      <c r="F61" s="113"/>
      <c r="G61" s="113"/>
      <c r="H61" s="103"/>
      <c r="I61" s="103"/>
      <c r="J61" s="103"/>
      <c r="K61" s="26"/>
    </row>
    <row r="62" spans="1:11" s="4" customFormat="1" ht="12" customHeight="1">
      <c r="A62" s="113"/>
      <c r="B62" s="113"/>
      <c r="C62" s="113"/>
      <c r="D62" s="113"/>
      <c r="E62" s="113"/>
      <c r="F62" s="113"/>
      <c r="G62" s="113"/>
      <c r="H62" s="103"/>
      <c r="I62" s="103"/>
      <c r="J62" s="103"/>
      <c r="K62" s="26"/>
    </row>
    <row r="63" spans="1:11" s="4" customFormat="1" ht="12" customHeight="1">
      <c r="A63" s="113"/>
      <c r="B63" s="113"/>
      <c r="C63" s="113"/>
      <c r="D63" s="113"/>
      <c r="E63" s="113"/>
      <c r="F63" s="113"/>
      <c r="G63" s="113"/>
      <c r="H63" s="103"/>
      <c r="I63" s="103"/>
      <c r="J63" s="103"/>
      <c r="K63" s="26"/>
    </row>
    <row r="64" spans="1:11" s="4" customFormat="1" ht="12" customHeight="1">
      <c r="A64" s="113"/>
      <c r="B64" s="113"/>
      <c r="C64" s="113"/>
      <c r="D64" s="113"/>
      <c r="E64" s="113"/>
      <c r="F64" s="113"/>
      <c r="G64" s="113"/>
      <c r="H64" s="103"/>
      <c r="I64" s="103"/>
      <c r="J64" s="103"/>
      <c r="K64" s="26"/>
    </row>
    <row r="65" spans="1:11" s="4" customFormat="1" ht="12" customHeight="1">
      <c r="A65" s="114"/>
      <c r="B65" s="114"/>
      <c r="C65" s="114"/>
      <c r="D65" s="114"/>
      <c r="E65" s="114"/>
      <c r="F65" s="114"/>
      <c r="G65" s="114"/>
      <c r="H65" s="26"/>
      <c r="I65" s="26"/>
      <c r="J65" s="26"/>
      <c r="K65" s="26"/>
    </row>
    <row r="66" spans="1:11" s="4" customFormat="1" ht="12" customHeight="1">
      <c r="A66" s="114"/>
      <c r="B66" s="114"/>
      <c r="C66" s="114"/>
      <c r="D66" s="114"/>
      <c r="E66" s="114"/>
      <c r="F66" s="114"/>
      <c r="G66" s="114"/>
      <c r="H66" s="26"/>
      <c r="I66" s="26"/>
      <c r="J66" s="26"/>
      <c r="K66" s="26"/>
    </row>
    <row r="67" spans="1:11" s="4" customFormat="1" ht="12" customHeight="1">
      <c r="A67" s="114"/>
      <c r="B67" s="114"/>
      <c r="C67" s="114"/>
      <c r="D67" s="114"/>
      <c r="E67" s="114"/>
      <c r="F67" s="114"/>
      <c r="G67" s="114"/>
      <c r="H67" s="26"/>
      <c r="I67" s="26"/>
      <c r="J67" s="26"/>
      <c r="K67" s="26"/>
    </row>
    <row r="68" spans="1:11" s="4" customFormat="1" ht="12" customHeight="1">
      <c r="A68" s="114"/>
      <c r="B68" s="114"/>
      <c r="C68" s="114"/>
      <c r="D68" s="114"/>
      <c r="E68" s="114"/>
      <c r="F68" s="114"/>
      <c r="G68" s="114"/>
      <c r="H68" s="26"/>
      <c r="I68" s="26"/>
      <c r="J68" s="26"/>
      <c r="K68" s="26"/>
    </row>
    <row r="69" spans="1:11" s="4" customFormat="1" ht="12" customHeight="1">
      <c r="A69" s="114"/>
      <c r="B69" s="114"/>
      <c r="C69" s="114"/>
      <c r="D69" s="114"/>
      <c r="E69" s="114"/>
      <c r="F69" s="114"/>
      <c r="G69" s="114"/>
      <c r="H69" s="26"/>
      <c r="I69" s="26"/>
      <c r="J69" s="26"/>
      <c r="K69" s="26"/>
    </row>
    <row r="70" spans="1:11" ht="12" customHeight="1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" customHeight="1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" customHeight="1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" customHeight="1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" customHeight="1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" customHeight="1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" customHeight="1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" customHeight="1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" customHeight="1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" customHeight="1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" customHeight="1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" customHeight="1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" customHeight="1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" customHeight="1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" customHeight="1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" customHeight="1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" customHeight="1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" customHeight="1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" customHeight="1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" customHeight="1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" customHeight="1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" customHeight="1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11" ht="12.7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</row>
    <row r="244" spans="1:11" ht="12.7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</row>
    <row r="245" spans="1:11" ht="12.7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</row>
    <row r="246" spans="1:11" ht="12.7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</row>
    <row r="247" spans="1:11" ht="12.7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</row>
    <row r="248" spans="1:11" ht="12.7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</row>
    <row r="249" spans="1:11" ht="12.7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</row>
    <row r="250" spans="1:11" ht="12.7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</row>
    <row r="251" spans="1:11" ht="12.7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</row>
    <row r="252" spans="1:11" ht="12.7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</row>
    <row r="253" spans="1:11" ht="12.7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</row>
    <row r="254" spans="1:11" ht="12.7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</row>
    <row r="255" spans="1:11" ht="12.7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</row>
    <row r="256" spans="1:11" ht="12.7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</row>
    <row r="257" spans="1:11" ht="12.7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</row>
    <row r="258" spans="1:11" ht="12.7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</row>
    <row r="259" spans="1:11" ht="12.7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</row>
    <row r="260" spans="1:11" ht="12.7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</row>
    <row r="261" spans="1:11" ht="12.7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</row>
    <row r="262" spans="1:11" ht="12.7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</row>
    <row r="263" spans="1:11" ht="12.7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</row>
    <row r="264" spans="1:11" ht="12.7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</row>
    <row r="265" spans="1:11" ht="12.7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</row>
    <row r="266" spans="1:11" ht="12.7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</row>
    <row r="267" spans="1:11" ht="12.7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</row>
    <row r="268" spans="1:11" ht="12.7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</row>
    <row r="269" spans="1:11" ht="12.7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</row>
    <row r="270" spans="1:11" ht="12.7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</row>
    <row r="271" spans="1:11" ht="12.7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</row>
    <row r="272" spans="1:11" ht="12.7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</row>
    <row r="273" spans="1:11" ht="12.7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</row>
    <row r="274" spans="1:11" ht="12.7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</row>
    <row r="275" spans="1:11" ht="12.7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</row>
    <row r="276" spans="1:11" ht="12.7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</row>
    <row r="277" spans="1:11" ht="12.7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</row>
    <row r="278" spans="1:11" ht="12.7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</row>
    <row r="279" spans="1:11" ht="12.75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</row>
    <row r="280" spans="1:11" ht="12.75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</row>
    <row r="281" spans="1:11" ht="12.75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</row>
    <row r="282" spans="1:11" ht="12.75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</sheetData>
  <mergeCells count="4">
    <mergeCell ref="H2:I2"/>
    <mergeCell ref="A1:J1"/>
    <mergeCell ref="C3:E3"/>
    <mergeCell ref="F3:H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2007-01-30T14:50:00Z</cp:lastPrinted>
  <dcterms:created xsi:type="dcterms:W3CDTF">2003-02-16T15:29:31Z</dcterms:created>
  <dcterms:modified xsi:type="dcterms:W3CDTF">2007-02-25T21:30:41Z</dcterms:modified>
  <cp:category/>
  <cp:version/>
  <cp:contentType/>
  <cp:contentStatus/>
</cp:coreProperties>
</file>