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<sst xmlns="http://schemas.openxmlformats.org/spreadsheetml/2006/main" count="212" uniqueCount="149">
  <si>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</si>
  <si>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</si>
  <si>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</si>
  <si>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</si>
  <si>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</si>
  <si>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</si>
  <si>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</si>
  <si>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</si>
  <si>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</si>
  <si>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</si>
  <si>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</si>
  <si>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</si>
  <si>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</si>
  <si>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</si>
  <si>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</si>
  <si>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</si>
  <si>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</si>
  <si>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</si>
  <si>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</si>
  <si>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</si>
  <si>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</si>
  <si>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</si>
  <si>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</si>
  <si>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</si>
  <si>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</si>
  <si>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</si>
  <si>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</si>
  <si>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</si>
  <si>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</si>
  <si>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</si>
  <si>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</si>
  <si>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</si>
  <si>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</si>
  <si>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</si>
  <si>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</si>
  <si>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</si>
  <si>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</si>
  <si>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</si>
  <si>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</si>
  <si>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</si>
  <si>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</si>
  <si>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</si>
  <si>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</si>
  <si>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</si>
  <si>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</si>
  <si>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</si>
  <si>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</si>
  <si>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</si>
  <si>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</si>
  <si>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</si>
  <si>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</si>
  <si>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</si>
  <si>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</si>
  <si>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</si>
  <si>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</si>
  <si>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</si>
  <si>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</si>
  <si>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</si>
  <si>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</si>
  <si>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</si>
  <si>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</si>
  <si>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</si>
  <si>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</si>
  <si>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</si>
  <si>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</si>
  <si>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</si>
  <si>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</si>
  <si>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</si>
  <si>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</si>
  <si>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</si>
  <si>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</si>
  <si>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</si>
  <si>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</si>
  <si>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</si>
  <si>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</si>
  <si>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</si>
  <si>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</si>
  <si>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</si>
  <si>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</si>
  <si>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</si>
  <si>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</si>
  <si>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</si>
  <si>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1 3 5</t>
  </si>
  <si>
    <t>1 3 6</t>
  </si>
  <si>
    <t>Eseti pénzb. szoc.ellát.</t>
  </si>
  <si>
    <t>1 3 3</t>
  </si>
  <si>
    <t>1 7 2</t>
  </si>
  <si>
    <t>1 7</t>
  </si>
  <si>
    <t>Kisebbs. önk.  összesen</t>
  </si>
  <si>
    <t>Kisebbs. önk. mód.előir.</t>
  </si>
  <si>
    <t>Polg. Hiv. mód.előir.össz.</t>
  </si>
  <si>
    <t>Eseti p. szoc. mód.előir.</t>
  </si>
  <si>
    <t>Szoc. ellátás mód. ei. ö.</t>
  </si>
  <si>
    <t>3 1</t>
  </si>
  <si>
    <t xml:space="preserve">1 5 5 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</si>
  <si>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</si>
  <si>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</si>
  <si>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</si>
  <si>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</si>
  <si>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</si>
  <si>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>Polgári védelem pótelőir.</t>
  </si>
  <si>
    <t>Szlovák kisebbségi önkorm.</t>
  </si>
  <si>
    <t>2 1</t>
  </si>
  <si>
    <t>Óvodai ellátás</t>
  </si>
  <si>
    <t>Ált. iskola i oktatás</t>
  </si>
  <si>
    <t xml:space="preserve">Általános isk. módosított </t>
  </si>
  <si>
    <t>Egyéb szórakozt. tev.</t>
  </si>
  <si>
    <t>1 1 3</t>
  </si>
  <si>
    <t>Helyi közút. módosított ei.</t>
  </si>
  <si>
    <t>Szennyvízkez. módosított ei.</t>
  </si>
  <si>
    <t xml:space="preserve">Házi szoc. gond. módosított </t>
  </si>
  <si>
    <t>Rendszeres gyv, pénzbeni</t>
  </si>
  <si>
    <t xml:space="preserve">Saját ingatlan hasz. mód. ei. </t>
  </si>
  <si>
    <t>Fejl. áfa</t>
  </si>
  <si>
    <t>Ogy. választ.mód.előir.</t>
  </si>
  <si>
    <t>Önk. választ. mód.-előir</t>
  </si>
  <si>
    <t xml:space="preserve">15 1 </t>
  </si>
  <si>
    <t>Település űz. mód. előír.</t>
  </si>
  <si>
    <t>Rendszeres gyv. mód. előír.</t>
  </si>
  <si>
    <t>Katasztrófa v. mód előír.</t>
  </si>
  <si>
    <t>Finansz. műv. mód. előír.</t>
  </si>
  <si>
    <t>Egyéb felad. mód. előír.</t>
  </si>
  <si>
    <t>Cigány K. mód. előír.</t>
  </si>
  <si>
    <t>Szlovák Kisebbs. mód. előír.</t>
  </si>
  <si>
    <t>Ált. isk. ell. mód. előír.</t>
  </si>
  <si>
    <t>Eü. ellátás mód. előír.</t>
  </si>
  <si>
    <t>Hiv. tűzoltóság mód. előír.</t>
  </si>
  <si>
    <t xml:space="preserve">Rétság Város Önkormányzat  2006. évi módosított költségvetésének  szakfeladatos bevételei </t>
  </si>
  <si>
    <t>Város és k.rend. mód. előír</t>
  </si>
  <si>
    <t>Helyi közút létesítése.</t>
  </si>
  <si>
    <t>Önk. ig. tev.mód.előir.</t>
  </si>
  <si>
    <t>Köztemető fenntartás</t>
  </si>
  <si>
    <t>Pótelőirányazt</t>
  </si>
  <si>
    <t>Köztemető fennt. mód.előir.</t>
  </si>
  <si>
    <t xml:space="preserve">Szociális étkezés mód. előir. </t>
  </si>
  <si>
    <t>Pótelőirűnyzat</t>
  </si>
  <si>
    <t>Munkahelyi mód. előir.</t>
  </si>
  <si>
    <t>Óvodai int. étkezés mód.ei.</t>
  </si>
  <si>
    <t>Iskolai int. étk. mód.előir.</t>
  </si>
  <si>
    <t>Iskolai int. vagyon mód.előir.</t>
  </si>
  <si>
    <t>Óvodai ellát. mód.előir.</t>
  </si>
  <si>
    <t>Óvodai nevelés mód.ei.</t>
  </si>
  <si>
    <t>Háziorvosi szolg. mód. előir.</t>
  </si>
  <si>
    <t>Fogorvosi ellát. mód. előir.</t>
  </si>
  <si>
    <t xml:space="preserve">Védőnői szolg. mód. előir. </t>
  </si>
  <si>
    <t>Póteelőirányzat</t>
  </si>
  <si>
    <t>Önkorm. választ.mód.ei.</t>
  </si>
  <si>
    <t xml:space="preserve">Önk. int. ellátó mód. előir. </t>
  </si>
  <si>
    <t>2. számú melléklet  a 1./2007 (I.16.) önkormányzati 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</si>
</sst>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8" fillId="0" borderId="9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zoomScale="105" zoomScaleNormal="105" workbookViewId="0" topLeftCell="A1">
      <selection activeCell="A5" sqref="A5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s="72" customFormat="1" ht="10.5" customHeight="1">
      <c r="A1" s="65"/>
      <c r="B1" s="125" t="s">
        <v>148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72" customFormat="1" ht="10.5" customHeight="1">
      <c r="A2" s="73"/>
      <c r="B2" s="125" t="s">
        <v>127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2" customFormat="1" ht="10.5" customHeight="1">
      <c r="A3" s="7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0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6" t="s">
        <v>16</v>
      </c>
      <c r="N4" s="127"/>
    </row>
    <row r="5" spans="1:22" s="4" customFormat="1" ht="10.5" customHeight="1" thickBot="1">
      <c r="A5" s="100" t="s">
        <v>1</v>
      </c>
      <c r="B5" s="101" t="s">
        <v>2</v>
      </c>
      <c r="C5" s="101" t="s">
        <v>3</v>
      </c>
      <c r="D5" s="101" t="s">
        <v>75</v>
      </c>
      <c r="E5" s="101" t="s">
        <v>7</v>
      </c>
      <c r="F5" s="101" t="s">
        <v>4</v>
      </c>
      <c r="G5" s="101" t="s">
        <v>5</v>
      </c>
      <c r="H5" s="101" t="s">
        <v>15</v>
      </c>
      <c r="I5" s="101" t="s">
        <v>6</v>
      </c>
      <c r="J5" s="101" t="s">
        <v>8</v>
      </c>
      <c r="K5" s="101" t="s">
        <v>113</v>
      </c>
      <c r="L5" s="101" t="s">
        <v>9</v>
      </c>
      <c r="M5" s="101" t="s">
        <v>10</v>
      </c>
      <c r="N5" s="102" t="s">
        <v>11</v>
      </c>
      <c r="O5" s="6"/>
      <c r="P5" s="6"/>
      <c r="Q5" s="6"/>
      <c r="R5" s="6"/>
      <c r="S5" s="6"/>
      <c r="T5" s="6"/>
      <c r="U5" s="6"/>
      <c r="V5" s="6"/>
    </row>
    <row r="6" spans="1:14" s="1" customFormat="1" ht="10.5" customHeight="1">
      <c r="A6" s="37" t="s">
        <v>17</v>
      </c>
      <c r="B6" s="38" t="s">
        <v>35</v>
      </c>
      <c r="C6" s="39">
        <v>2168</v>
      </c>
      <c r="D6" s="39"/>
      <c r="E6" s="39">
        <v>303</v>
      </c>
      <c r="F6" s="39"/>
      <c r="G6" s="39"/>
      <c r="H6" s="39"/>
      <c r="I6" s="39"/>
      <c r="J6" s="39"/>
      <c r="K6" s="39"/>
      <c r="L6" s="39"/>
      <c r="M6" s="39"/>
      <c r="N6" s="55">
        <f>SUM(C6:M6)</f>
        <v>2471</v>
      </c>
    </row>
    <row r="7" spans="1:14" s="1" customFormat="1" ht="10.5" customHeight="1">
      <c r="A7" s="40"/>
      <c r="B7" s="41" t="s">
        <v>81</v>
      </c>
      <c r="C7" s="42">
        <v>-190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66">
        <f>SUM(C7:M7)</f>
        <v>-190</v>
      </c>
    </row>
    <row r="8" spans="1:14" s="1" customFormat="1" ht="10.5" customHeight="1" thickBot="1">
      <c r="A8" s="46"/>
      <c r="B8" s="47" t="s">
        <v>130</v>
      </c>
      <c r="C8" s="48">
        <f>SUM(C6:C7)</f>
        <v>1978</v>
      </c>
      <c r="D8" s="48">
        <f aca="true" t="shared" si="0" ref="D8:I8">SUM(D6:D7)</f>
        <v>0</v>
      </c>
      <c r="E8" s="48">
        <f t="shared" si="0"/>
        <v>303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>SUM(J6:J7)</f>
        <v>0</v>
      </c>
      <c r="K8" s="48">
        <f>SUM(K6:K7)</f>
        <v>0</v>
      </c>
      <c r="L8" s="48">
        <f>SUM(L6:L7)</f>
        <v>0</v>
      </c>
      <c r="M8" s="48">
        <f>SUM(M6:M7)</f>
        <v>0</v>
      </c>
      <c r="N8" s="56">
        <f>SUM(N6:N7)</f>
        <v>2281</v>
      </c>
    </row>
    <row r="9" spans="1:14" s="1" customFormat="1" ht="10.5" customHeight="1" thickBot="1">
      <c r="A9" s="91" t="s">
        <v>79</v>
      </c>
      <c r="B9" s="92" t="s">
        <v>114</v>
      </c>
      <c r="C9" s="93"/>
      <c r="D9" s="93"/>
      <c r="E9" s="93">
        <v>557</v>
      </c>
      <c r="F9" s="93"/>
      <c r="G9" s="93"/>
      <c r="H9" s="93"/>
      <c r="I9" s="93"/>
      <c r="J9" s="93"/>
      <c r="K9" s="93"/>
      <c r="L9" s="93"/>
      <c r="M9" s="93"/>
      <c r="N9" s="94">
        <f>SUM(C9:M9)</f>
        <v>557</v>
      </c>
    </row>
    <row r="10" spans="1:14" s="1" customFormat="1" ht="10.5" customHeight="1">
      <c r="A10" s="37" t="s">
        <v>107</v>
      </c>
      <c r="B10" s="38" t="s">
        <v>146</v>
      </c>
      <c r="C10" s="39"/>
      <c r="D10" s="39"/>
      <c r="E10" s="39">
        <v>518</v>
      </c>
      <c r="F10" s="39"/>
      <c r="G10" s="39"/>
      <c r="H10" s="39"/>
      <c r="I10" s="39"/>
      <c r="J10" s="39"/>
      <c r="K10" s="39"/>
      <c r="L10" s="39"/>
      <c r="M10" s="39"/>
      <c r="N10" s="55">
        <f>SUM(C10:M10)</f>
        <v>518</v>
      </c>
    </row>
    <row r="11" spans="1:14" s="1" customFormat="1" ht="10.5" customHeight="1">
      <c r="A11" s="40"/>
      <c r="B11" s="41" t="s">
        <v>81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66">
        <f>SUM(C11:M11)</f>
        <v>0</v>
      </c>
    </row>
    <row r="12" spans="1:14" s="1" customFormat="1" ht="10.5" customHeight="1" thickBot="1">
      <c r="A12" s="46"/>
      <c r="B12" s="47" t="s">
        <v>115</v>
      </c>
      <c r="C12" s="48">
        <f>SUM(C10:C11)</f>
        <v>0</v>
      </c>
      <c r="D12" s="48">
        <f aca="true" t="shared" si="1" ref="D12:N12">SUM(D10:D11)</f>
        <v>0</v>
      </c>
      <c r="E12" s="48">
        <f t="shared" si="1"/>
        <v>518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56">
        <f t="shared" si="1"/>
        <v>518</v>
      </c>
    </row>
    <row r="13" spans="1:14" ht="10.5" customHeight="1">
      <c r="A13" s="13" t="s">
        <v>18</v>
      </c>
      <c r="B13" s="14" t="s">
        <v>12</v>
      </c>
      <c r="C13" s="15">
        <v>275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f aca="true" t="shared" si="2" ref="N13:N26">SUM(C13:M13)</f>
        <v>275</v>
      </c>
    </row>
    <row r="14" spans="1:14" ht="10.5" customHeight="1" thickBot="1">
      <c r="A14" s="35" t="s">
        <v>50</v>
      </c>
      <c r="B14" s="19" t="s">
        <v>68</v>
      </c>
      <c r="C14" s="20">
        <v>6633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>
        <f t="shared" si="2"/>
        <v>6633</v>
      </c>
    </row>
    <row r="15" spans="1:14" ht="10.5" customHeight="1">
      <c r="A15" s="21" t="s">
        <v>80</v>
      </c>
      <c r="B15" s="22" t="s">
        <v>129</v>
      </c>
      <c r="C15" s="23"/>
      <c r="D15" s="23"/>
      <c r="E15" s="23"/>
      <c r="F15" s="23"/>
      <c r="G15" s="23"/>
      <c r="H15" s="23"/>
      <c r="I15" s="23"/>
      <c r="J15" s="23"/>
      <c r="K15" s="23"/>
      <c r="L15" s="23">
        <v>0</v>
      </c>
      <c r="M15" s="23"/>
      <c r="N15" s="24">
        <f>SUM(C15:M15)</f>
        <v>0</v>
      </c>
    </row>
    <row r="16" spans="1:14" ht="10.5" customHeight="1">
      <c r="A16" s="25"/>
      <c r="B16" s="17" t="s">
        <v>81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>
        <f>SUM(C16:M16)</f>
        <v>0</v>
      </c>
    </row>
    <row r="17" spans="1:14" ht="10.5" customHeight="1" thickBot="1">
      <c r="A17" s="27"/>
      <c r="B17" s="28" t="s">
        <v>108</v>
      </c>
      <c r="C17" s="29">
        <f>SUM(C15:C16)</f>
        <v>0</v>
      </c>
      <c r="D17" s="29">
        <f aca="true" t="shared" si="3" ref="D17:N17">SUM(D15:D16)</f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30">
        <f t="shared" si="3"/>
        <v>0</v>
      </c>
    </row>
    <row r="18" spans="1:14" ht="10.5" customHeight="1">
      <c r="A18" s="31" t="s">
        <v>19</v>
      </c>
      <c r="B18" s="32" t="s">
        <v>34</v>
      </c>
      <c r="C18" s="33"/>
      <c r="D18" s="33"/>
      <c r="E18" s="33">
        <v>7727</v>
      </c>
      <c r="F18" s="33"/>
      <c r="G18" s="33"/>
      <c r="H18" s="33"/>
      <c r="I18" s="33"/>
      <c r="J18" s="33"/>
      <c r="K18" s="33"/>
      <c r="L18" s="33">
        <v>1300</v>
      </c>
      <c r="M18" s="33">
        <v>-312</v>
      </c>
      <c r="N18" s="34">
        <f t="shared" si="2"/>
        <v>8715</v>
      </c>
    </row>
    <row r="19" spans="1:14" ht="10.5" customHeight="1">
      <c r="A19" s="25"/>
      <c r="B19" s="17" t="s">
        <v>81</v>
      </c>
      <c r="C19" s="18"/>
      <c r="D19" s="18"/>
      <c r="E19" s="18">
        <v>-1012</v>
      </c>
      <c r="F19" s="18"/>
      <c r="G19" s="18"/>
      <c r="H19" s="18"/>
      <c r="I19" s="18"/>
      <c r="J19" s="18"/>
      <c r="K19" s="18"/>
      <c r="L19" s="18">
        <v>350</v>
      </c>
      <c r="M19" s="18"/>
      <c r="N19" s="26">
        <f>SUM(C19:M19)</f>
        <v>-662</v>
      </c>
    </row>
    <row r="20" spans="1:14" ht="10.5" customHeight="1" thickBot="1">
      <c r="A20" s="27"/>
      <c r="B20" s="28" t="s">
        <v>128</v>
      </c>
      <c r="C20" s="29">
        <f>SUM(C18:C19)</f>
        <v>0</v>
      </c>
      <c r="D20" s="29">
        <f aca="true" t="shared" si="4" ref="D20:N20">SUM(D18:D19)</f>
        <v>0</v>
      </c>
      <c r="E20" s="29">
        <f t="shared" si="4"/>
        <v>6715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1650</v>
      </c>
      <c r="M20" s="29">
        <f t="shared" si="4"/>
        <v>-312</v>
      </c>
      <c r="N20" s="30">
        <f t="shared" si="4"/>
        <v>8053</v>
      </c>
    </row>
    <row r="21" spans="1:14" ht="10.5" customHeight="1" thickBot="1">
      <c r="A21" s="13" t="s">
        <v>21</v>
      </c>
      <c r="B21" s="14" t="s">
        <v>22</v>
      </c>
      <c r="C21" s="15">
        <v>31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f t="shared" si="2"/>
        <v>31</v>
      </c>
    </row>
    <row r="22" spans="1:14" ht="10.5" customHeight="1">
      <c r="A22" s="21" t="s">
        <v>23</v>
      </c>
      <c r="B22" s="22" t="s">
        <v>131</v>
      </c>
      <c r="C22" s="23">
        <v>166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2"/>
        <v>166</v>
      </c>
    </row>
    <row r="23" spans="1:14" ht="10.5" customHeight="1">
      <c r="A23" s="25"/>
      <c r="B23" s="17" t="s">
        <v>132</v>
      </c>
      <c r="C23" s="18">
        <v>-85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>
        <f t="shared" si="2"/>
        <v>-85</v>
      </c>
    </row>
    <row r="24" spans="1:14" ht="10.5" customHeight="1" thickBot="1">
      <c r="A24" s="27"/>
      <c r="B24" s="28" t="s">
        <v>133</v>
      </c>
      <c r="C24" s="29">
        <f>SUM(C22:C23)</f>
        <v>81</v>
      </c>
      <c r="D24" s="29">
        <f aca="true" t="shared" si="5" ref="D24:N24">SUM(D22:D23)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30">
        <f t="shared" si="5"/>
        <v>81</v>
      </c>
    </row>
    <row r="25" spans="1:14" ht="10.5" customHeight="1">
      <c r="A25" s="31" t="s">
        <v>20</v>
      </c>
      <c r="B25" s="32" t="s">
        <v>76</v>
      </c>
      <c r="C25" s="33">
        <v>1728</v>
      </c>
      <c r="D25" s="33"/>
      <c r="E25" s="33"/>
      <c r="F25" s="33"/>
      <c r="G25" s="33"/>
      <c r="H25" s="33"/>
      <c r="I25" s="33"/>
      <c r="J25" s="33"/>
      <c r="K25" s="33"/>
      <c r="L25" s="33">
        <v>800</v>
      </c>
      <c r="M25" s="33"/>
      <c r="N25" s="34">
        <f t="shared" si="2"/>
        <v>2528</v>
      </c>
    </row>
    <row r="26" spans="1:14" ht="10.5" customHeight="1">
      <c r="A26" s="25"/>
      <c r="B26" s="17" t="s">
        <v>81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v>-200</v>
      </c>
      <c r="M26" s="18"/>
      <c r="N26" s="26">
        <f t="shared" si="2"/>
        <v>-200</v>
      </c>
    </row>
    <row r="27" spans="1:14" ht="10.5" customHeight="1" thickBot="1">
      <c r="A27" s="27"/>
      <c r="B27" s="28" t="s">
        <v>109</v>
      </c>
      <c r="C27" s="29">
        <f>SUM(C25:C26)</f>
        <v>1728</v>
      </c>
      <c r="D27" s="29">
        <f aca="true" t="shared" si="6" ref="D27:N27">SUM(D25:D26)</f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600</v>
      </c>
      <c r="M27" s="29">
        <f t="shared" si="6"/>
        <v>0</v>
      </c>
      <c r="N27" s="30">
        <f t="shared" si="6"/>
        <v>2328</v>
      </c>
    </row>
    <row r="28" spans="1:14" s="1" customFormat="1" ht="10.5" customHeight="1">
      <c r="A28" s="74" t="s">
        <v>24</v>
      </c>
      <c r="B28" s="75" t="s">
        <v>33</v>
      </c>
      <c r="C28" s="76">
        <f>C13+C14+C18+C21+C22+C25+C15</f>
        <v>8833</v>
      </c>
      <c r="D28" s="76">
        <f aca="true" t="shared" si="7" ref="D28:N28">D13+D14+D18+D21+D22+D25+D15</f>
        <v>0</v>
      </c>
      <c r="E28" s="76">
        <f t="shared" si="7"/>
        <v>7727</v>
      </c>
      <c r="F28" s="76">
        <f t="shared" si="7"/>
        <v>0</v>
      </c>
      <c r="G28" s="76">
        <f t="shared" si="7"/>
        <v>0</v>
      </c>
      <c r="H28" s="76">
        <f t="shared" si="7"/>
        <v>0</v>
      </c>
      <c r="I28" s="76">
        <f t="shared" si="7"/>
        <v>0</v>
      </c>
      <c r="J28" s="76">
        <f t="shared" si="7"/>
        <v>0</v>
      </c>
      <c r="K28" s="76">
        <f t="shared" si="7"/>
        <v>0</v>
      </c>
      <c r="L28" s="76">
        <f t="shared" si="7"/>
        <v>2100</v>
      </c>
      <c r="M28" s="76">
        <f t="shared" si="7"/>
        <v>-312</v>
      </c>
      <c r="N28" s="77">
        <f t="shared" si="7"/>
        <v>18348</v>
      </c>
    </row>
    <row r="29" spans="1:14" s="1" customFormat="1" ht="10.5" customHeight="1">
      <c r="A29" s="40"/>
      <c r="B29" s="41" t="s">
        <v>81</v>
      </c>
      <c r="C29" s="42">
        <f>C19+C16+C26+C23</f>
        <v>-85</v>
      </c>
      <c r="D29" s="42">
        <f aca="true" t="shared" si="8" ref="D29:N29">D19+D16+D26+D23</f>
        <v>0</v>
      </c>
      <c r="E29" s="42">
        <f t="shared" si="8"/>
        <v>-1012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0</v>
      </c>
      <c r="K29" s="42">
        <f t="shared" si="8"/>
        <v>0</v>
      </c>
      <c r="L29" s="42">
        <f t="shared" si="8"/>
        <v>150</v>
      </c>
      <c r="M29" s="42">
        <f t="shared" si="8"/>
        <v>0</v>
      </c>
      <c r="N29" s="66">
        <f t="shared" si="8"/>
        <v>-947</v>
      </c>
    </row>
    <row r="30" spans="1:14" s="1" customFormat="1" ht="10.5" customHeight="1" thickBot="1">
      <c r="A30" s="43"/>
      <c r="B30" s="44" t="s">
        <v>117</v>
      </c>
      <c r="C30" s="45">
        <f>SUM(C28:C29)</f>
        <v>8748</v>
      </c>
      <c r="D30" s="45">
        <f aca="true" t="shared" si="9" ref="D30:N30">SUM(D28:D29)</f>
        <v>0</v>
      </c>
      <c r="E30" s="45">
        <f t="shared" si="9"/>
        <v>6715</v>
      </c>
      <c r="F30" s="45">
        <f t="shared" si="9"/>
        <v>0</v>
      </c>
      <c r="G30" s="45">
        <f t="shared" si="9"/>
        <v>0</v>
      </c>
      <c r="H30" s="45">
        <f t="shared" si="9"/>
        <v>0</v>
      </c>
      <c r="I30" s="45">
        <f t="shared" si="9"/>
        <v>0</v>
      </c>
      <c r="J30" s="45">
        <f t="shared" si="9"/>
        <v>0</v>
      </c>
      <c r="K30" s="45">
        <f t="shared" si="9"/>
        <v>0</v>
      </c>
      <c r="L30" s="45">
        <f t="shared" si="9"/>
        <v>2250</v>
      </c>
      <c r="M30" s="45">
        <f t="shared" si="9"/>
        <v>-312</v>
      </c>
      <c r="N30" s="57">
        <f t="shared" si="9"/>
        <v>17401</v>
      </c>
    </row>
    <row r="31" spans="1:14" s="2" customFormat="1" ht="10.5" customHeight="1">
      <c r="A31" s="21" t="s">
        <v>72</v>
      </c>
      <c r="B31" s="22" t="s">
        <v>111</v>
      </c>
      <c r="C31" s="23"/>
      <c r="D31" s="23"/>
      <c r="E31" s="23">
        <v>1944</v>
      </c>
      <c r="F31" s="23"/>
      <c r="G31" s="23"/>
      <c r="H31" s="23"/>
      <c r="I31" s="23"/>
      <c r="J31" s="23"/>
      <c r="K31" s="23"/>
      <c r="L31" s="23"/>
      <c r="M31" s="23"/>
      <c r="N31" s="24">
        <f>SUM(C31:M31)</f>
        <v>1944</v>
      </c>
    </row>
    <row r="32" spans="1:14" s="2" customFormat="1" ht="10.5" customHeight="1">
      <c r="A32" s="25"/>
      <c r="B32" s="17" t="s">
        <v>81</v>
      </c>
      <c r="C32" s="18"/>
      <c r="D32" s="18"/>
      <c r="E32" s="18">
        <v>198</v>
      </c>
      <c r="F32" s="18"/>
      <c r="G32" s="18"/>
      <c r="H32" s="18"/>
      <c r="I32" s="18"/>
      <c r="J32" s="18"/>
      <c r="K32" s="18"/>
      <c r="L32" s="18"/>
      <c r="M32" s="18"/>
      <c r="N32" s="26">
        <f>SUM(C32:M32)</f>
        <v>198</v>
      </c>
    </row>
    <row r="33" spans="1:14" s="2" customFormat="1" ht="10.5" customHeight="1" thickBot="1">
      <c r="A33" s="27"/>
      <c r="B33" s="28" t="s">
        <v>118</v>
      </c>
      <c r="C33" s="29">
        <f>SUM(C31:C32)</f>
        <v>0</v>
      </c>
      <c r="D33" s="29">
        <f aca="true" t="shared" si="10" ref="D33:N33">SUM(D31:D32)</f>
        <v>0</v>
      </c>
      <c r="E33" s="29">
        <f t="shared" si="10"/>
        <v>2142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30">
        <f t="shared" si="10"/>
        <v>2142</v>
      </c>
    </row>
    <row r="34" spans="1:14" s="2" customFormat="1" ht="10.5" customHeight="1">
      <c r="A34" s="31" t="s">
        <v>85</v>
      </c>
      <c r="B34" s="32" t="s">
        <v>84</v>
      </c>
      <c r="C34" s="33"/>
      <c r="D34" s="33"/>
      <c r="E34" s="33">
        <v>5273</v>
      </c>
      <c r="F34" s="33"/>
      <c r="G34" s="33"/>
      <c r="H34" s="33"/>
      <c r="I34" s="33"/>
      <c r="J34" s="33"/>
      <c r="K34" s="33"/>
      <c r="L34" s="33"/>
      <c r="M34" s="33"/>
      <c r="N34" s="34">
        <f>SUM(C34:M34)</f>
        <v>5273</v>
      </c>
    </row>
    <row r="35" spans="1:14" s="2" customFormat="1" ht="10.5" customHeight="1">
      <c r="A35" s="25"/>
      <c r="B35" s="17" t="s">
        <v>81</v>
      </c>
      <c r="C35" s="18"/>
      <c r="D35" s="18"/>
      <c r="E35" s="18">
        <v>108</v>
      </c>
      <c r="F35" s="18"/>
      <c r="G35" s="18"/>
      <c r="H35" s="18"/>
      <c r="I35" s="18"/>
      <c r="J35" s="18"/>
      <c r="K35" s="18"/>
      <c r="L35" s="18"/>
      <c r="M35" s="18"/>
      <c r="N35" s="26">
        <f>SUM(C35:M35)</f>
        <v>108</v>
      </c>
    </row>
    <row r="36" spans="1:14" s="2" customFormat="1" ht="10.5" customHeight="1" thickBot="1">
      <c r="A36" s="35"/>
      <c r="B36" s="19" t="s">
        <v>91</v>
      </c>
      <c r="C36" s="20">
        <f>SUM(C34:C35)</f>
        <v>0</v>
      </c>
      <c r="D36" s="20">
        <f aca="true" t="shared" si="11" ref="D36:N36">SUM(D34:D35)</f>
        <v>0</v>
      </c>
      <c r="E36" s="20">
        <f t="shared" si="11"/>
        <v>5381</v>
      </c>
      <c r="F36" s="20">
        <f t="shared" si="11"/>
        <v>0</v>
      </c>
      <c r="G36" s="20">
        <f t="shared" si="11"/>
        <v>0</v>
      </c>
      <c r="H36" s="20">
        <f t="shared" si="11"/>
        <v>0</v>
      </c>
      <c r="I36" s="20">
        <f t="shared" si="11"/>
        <v>0</v>
      </c>
      <c r="J36" s="20">
        <f t="shared" si="11"/>
        <v>0</v>
      </c>
      <c r="K36" s="20">
        <f t="shared" si="11"/>
        <v>0</v>
      </c>
      <c r="L36" s="20">
        <f t="shared" si="11"/>
        <v>0</v>
      </c>
      <c r="M36" s="20">
        <f t="shared" si="11"/>
        <v>0</v>
      </c>
      <c r="N36" s="36">
        <f t="shared" si="11"/>
        <v>5381</v>
      </c>
    </row>
    <row r="37" spans="1:14" s="2" customFormat="1" ht="10.5" customHeight="1">
      <c r="A37" s="21" t="s">
        <v>82</v>
      </c>
      <c r="B37" s="22" t="s">
        <v>25</v>
      </c>
      <c r="C37" s="23">
        <v>91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>
        <f>SUM(C37:M37)</f>
        <v>91</v>
      </c>
    </row>
    <row r="38" spans="1:14" s="2" customFormat="1" ht="10.5" customHeight="1">
      <c r="A38" s="25"/>
      <c r="B38" s="17" t="s">
        <v>81</v>
      </c>
      <c r="C38" s="18">
        <v>-27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>
        <f>SUM(C38:M38)</f>
        <v>-27</v>
      </c>
    </row>
    <row r="39" spans="1:14" s="2" customFormat="1" ht="10.5" customHeight="1" thickBot="1">
      <c r="A39" s="35"/>
      <c r="B39" s="19" t="s">
        <v>110</v>
      </c>
      <c r="C39" s="20">
        <f>SUM(C37:C38)</f>
        <v>64</v>
      </c>
      <c r="D39" s="20">
        <f aca="true" t="shared" si="12" ref="D39:N39">SUM(D37:D38)</f>
        <v>0</v>
      </c>
      <c r="E39" s="20">
        <f t="shared" si="12"/>
        <v>0</v>
      </c>
      <c r="F39" s="20">
        <f t="shared" si="12"/>
        <v>0</v>
      </c>
      <c r="G39" s="20">
        <f t="shared" si="12"/>
        <v>0</v>
      </c>
      <c r="H39" s="20">
        <f t="shared" si="12"/>
        <v>0</v>
      </c>
      <c r="I39" s="20">
        <f t="shared" si="12"/>
        <v>0</v>
      </c>
      <c r="J39" s="20">
        <f t="shared" si="12"/>
        <v>0</v>
      </c>
      <c r="K39" s="20">
        <f t="shared" si="12"/>
        <v>0</v>
      </c>
      <c r="L39" s="20">
        <f t="shared" si="12"/>
        <v>0</v>
      </c>
      <c r="M39" s="20">
        <f t="shared" si="12"/>
        <v>0</v>
      </c>
      <c r="N39" s="36">
        <f t="shared" si="12"/>
        <v>64</v>
      </c>
    </row>
    <row r="40" spans="1:14" ht="10.5" customHeight="1">
      <c r="A40" s="21" t="s">
        <v>83</v>
      </c>
      <c r="B40" s="22" t="s">
        <v>26</v>
      </c>
      <c r="C40" s="23">
        <v>691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>
        <f>SUM(C40:M40)</f>
        <v>691</v>
      </c>
    </row>
    <row r="41" spans="1:14" ht="10.5" customHeight="1">
      <c r="A41" s="25"/>
      <c r="B41" s="17" t="s">
        <v>132</v>
      </c>
      <c r="C41" s="18">
        <v>250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>
        <f>SUM(C41:M41)</f>
        <v>250</v>
      </c>
    </row>
    <row r="42" spans="1:14" ht="10.5" customHeight="1" thickBot="1">
      <c r="A42" s="27"/>
      <c r="B42" s="28" t="s">
        <v>134</v>
      </c>
      <c r="C42" s="29">
        <f>SUM(C40:C41)</f>
        <v>941</v>
      </c>
      <c r="D42" s="29">
        <f aca="true" t="shared" si="13" ref="D42:N42">SUM(D40:D41)</f>
        <v>0</v>
      </c>
      <c r="E42" s="29">
        <f t="shared" si="13"/>
        <v>0</v>
      </c>
      <c r="F42" s="29">
        <f t="shared" si="13"/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30">
        <f t="shared" si="13"/>
        <v>941</v>
      </c>
    </row>
    <row r="43" spans="1:14" s="1" customFormat="1" ht="10.5" customHeight="1">
      <c r="A43" s="74" t="s">
        <v>27</v>
      </c>
      <c r="B43" s="75" t="s">
        <v>28</v>
      </c>
      <c r="C43" s="76">
        <f>C31+C34+C37+C40</f>
        <v>782</v>
      </c>
      <c r="D43" s="76">
        <f aca="true" t="shared" si="14" ref="D43:N43">D31+D34+D37+D40</f>
        <v>0</v>
      </c>
      <c r="E43" s="76">
        <f t="shared" si="14"/>
        <v>7217</v>
      </c>
      <c r="F43" s="76">
        <f t="shared" si="14"/>
        <v>0</v>
      </c>
      <c r="G43" s="76">
        <f t="shared" si="14"/>
        <v>0</v>
      </c>
      <c r="H43" s="76">
        <f t="shared" si="14"/>
        <v>0</v>
      </c>
      <c r="I43" s="76">
        <f t="shared" si="14"/>
        <v>0</v>
      </c>
      <c r="J43" s="76">
        <f t="shared" si="14"/>
        <v>0</v>
      </c>
      <c r="K43" s="76">
        <f t="shared" si="14"/>
        <v>0</v>
      </c>
      <c r="L43" s="76">
        <f t="shared" si="14"/>
        <v>0</v>
      </c>
      <c r="M43" s="76">
        <f t="shared" si="14"/>
        <v>0</v>
      </c>
      <c r="N43" s="77">
        <f t="shared" si="14"/>
        <v>7999</v>
      </c>
    </row>
    <row r="44" spans="1:14" s="1" customFormat="1" ht="10.5" customHeight="1">
      <c r="A44" s="40"/>
      <c r="B44" s="41" t="s">
        <v>81</v>
      </c>
      <c r="C44" s="42">
        <f>C32+C35+C38+C41</f>
        <v>223</v>
      </c>
      <c r="D44" s="42">
        <f aca="true" t="shared" si="15" ref="D44:N44">D32+D35+D38+D41</f>
        <v>0</v>
      </c>
      <c r="E44" s="42">
        <f t="shared" si="15"/>
        <v>306</v>
      </c>
      <c r="F44" s="42">
        <f t="shared" si="15"/>
        <v>0</v>
      </c>
      <c r="G44" s="42">
        <f t="shared" si="15"/>
        <v>0</v>
      </c>
      <c r="H44" s="42">
        <f t="shared" si="15"/>
        <v>0</v>
      </c>
      <c r="I44" s="42">
        <f t="shared" si="15"/>
        <v>0</v>
      </c>
      <c r="J44" s="42">
        <f t="shared" si="15"/>
        <v>0</v>
      </c>
      <c r="K44" s="42">
        <f t="shared" si="15"/>
        <v>0</v>
      </c>
      <c r="L44" s="42">
        <f t="shared" si="15"/>
        <v>0</v>
      </c>
      <c r="M44" s="42">
        <f t="shared" si="15"/>
        <v>0</v>
      </c>
      <c r="N44" s="66">
        <f t="shared" si="15"/>
        <v>529</v>
      </c>
    </row>
    <row r="45" spans="1:14" s="1" customFormat="1" ht="10.5" customHeight="1" thickBot="1">
      <c r="A45" s="46"/>
      <c r="B45" s="47" t="s">
        <v>92</v>
      </c>
      <c r="C45" s="48">
        <f>SUM(C43:C44)</f>
        <v>1005</v>
      </c>
      <c r="D45" s="48">
        <f aca="true" t="shared" si="16" ref="D45:N45">SUM(D43:D44)</f>
        <v>0</v>
      </c>
      <c r="E45" s="48">
        <f t="shared" si="16"/>
        <v>7523</v>
      </c>
      <c r="F45" s="48">
        <f t="shared" si="16"/>
        <v>0</v>
      </c>
      <c r="G45" s="48">
        <f t="shared" si="16"/>
        <v>0</v>
      </c>
      <c r="H45" s="48">
        <f t="shared" si="16"/>
        <v>0</v>
      </c>
      <c r="I45" s="48">
        <f t="shared" si="16"/>
        <v>0</v>
      </c>
      <c r="J45" s="48">
        <f t="shared" si="16"/>
        <v>0</v>
      </c>
      <c r="K45" s="48">
        <f t="shared" si="16"/>
        <v>0</v>
      </c>
      <c r="L45" s="48">
        <f t="shared" si="16"/>
        <v>0</v>
      </c>
      <c r="M45" s="48">
        <f t="shared" si="16"/>
        <v>0</v>
      </c>
      <c r="N45" s="56">
        <f t="shared" si="16"/>
        <v>8528</v>
      </c>
    </row>
    <row r="46" spans="1:14" ht="10.5" customHeight="1" thickBot="1">
      <c r="A46" s="119" t="s">
        <v>29</v>
      </c>
      <c r="B46" s="120" t="s">
        <v>100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>
        <f>SUM(C46:M46)</f>
        <v>0</v>
      </c>
    </row>
    <row r="47" spans="1:14" ht="10.5" customHeight="1" thickBot="1">
      <c r="A47" s="79" t="s">
        <v>30</v>
      </c>
      <c r="B47" s="80" t="s">
        <v>77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>
        <f>SUM(C47:M47)</f>
        <v>0</v>
      </c>
    </row>
    <row r="48" spans="1:14" ht="10.5" customHeight="1" thickBot="1">
      <c r="A48" s="12" t="s">
        <v>1</v>
      </c>
      <c r="B48" s="98" t="s">
        <v>2</v>
      </c>
      <c r="C48" s="98" t="s">
        <v>3</v>
      </c>
      <c r="D48" s="98" t="s">
        <v>75</v>
      </c>
      <c r="E48" s="98" t="s">
        <v>7</v>
      </c>
      <c r="F48" s="98" t="s">
        <v>4</v>
      </c>
      <c r="G48" s="98" t="s">
        <v>5</v>
      </c>
      <c r="H48" s="98" t="s">
        <v>15</v>
      </c>
      <c r="I48" s="98" t="s">
        <v>6</v>
      </c>
      <c r="J48" s="98" t="s">
        <v>8</v>
      </c>
      <c r="K48" s="98" t="s">
        <v>113</v>
      </c>
      <c r="L48" s="98" t="s">
        <v>9</v>
      </c>
      <c r="M48" s="98" t="s">
        <v>10</v>
      </c>
      <c r="N48" s="99" t="s">
        <v>11</v>
      </c>
    </row>
    <row r="49" spans="1:14" s="1" customFormat="1" ht="10.5" customHeight="1">
      <c r="A49" s="37" t="s">
        <v>31</v>
      </c>
      <c r="B49" s="38" t="s">
        <v>32</v>
      </c>
      <c r="C49" s="39">
        <f>SUM(C47)</f>
        <v>0</v>
      </c>
      <c r="D49" s="39">
        <f aca="true" t="shared" si="17" ref="D49:N49">SUM(D47)</f>
        <v>0</v>
      </c>
      <c r="E49" s="39">
        <f t="shared" si="17"/>
        <v>0</v>
      </c>
      <c r="F49" s="39">
        <f t="shared" si="17"/>
        <v>0</v>
      </c>
      <c r="G49" s="39">
        <f t="shared" si="17"/>
        <v>0</v>
      </c>
      <c r="H49" s="39">
        <f t="shared" si="17"/>
        <v>0</v>
      </c>
      <c r="I49" s="39">
        <f t="shared" si="17"/>
        <v>0</v>
      </c>
      <c r="J49" s="39">
        <f t="shared" si="17"/>
        <v>0</v>
      </c>
      <c r="K49" s="39">
        <f t="shared" si="17"/>
        <v>0</v>
      </c>
      <c r="L49" s="39">
        <f t="shared" si="17"/>
        <v>0</v>
      </c>
      <c r="M49" s="39">
        <f t="shared" si="17"/>
        <v>0</v>
      </c>
      <c r="N49" s="55">
        <f t="shared" si="17"/>
        <v>0</v>
      </c>
    </row>
    <row r="50" spans="1:14" s="1" customFormat="1" ht="10.5" customHeight="1">
      <c r="A50" s="40"/>
      <c r="B50" s="41" t="s">
        <v>81</v>
      </c>
      <c r="C50" s="42">
        <f>C46</f>
        <v>0</v>
      </c>
      <c r="D50" s="42">
        <f aca="true" t="shared" si="18" ref="D50:N50">D46</f>
        <v>0</v>
      </c>
      <c r="E50" s="42">
        <f t="shared" si="18"/>
        <v>0</v>
      </c>
      <c r="F50" s="42">
        <f t="shared" si="18"/>
        <v>0</v>
      </c>
      <c r="G50" s="42">
        <f t="shared" si="18"/>
        <v>0</v>
      </c>
      <c r="H50" s="42">
        <f t="shared" si="18"/>
        <v>0</v>
      </c>
      <c r="I50" s="42">
        <f t="shared" si="18"/>
        <v>0</v>
      </c>
      <c r="J50" s="42">
        <f t="shared" si="18"/>
        <v>0</v>
      </c>
      <c r="K50" s="42">
        <f t="shared" si="18"/>
        <v>0</v>
      </c>
      <c r="L50" s="42">
        <f t="shared" si="18"/>
        <v>0</v>
      </c>
      <c r="M50" s="42">
        <f t="shared" si="18"/>
        <v>0</v>
      </c>
      <c r="N50" s="66">
        <f t="shared" si="18"/>
        <v>0</v>
      </c>
    </row>
    <row r="51" spans="1:14" s="1" customFormat="1" ht="10.5" customHeight="1" thickBot="1">
      <c r="A51" s="43"/>
      <c r="B51" s="44" t="s">
        <v>119</v>
      </c>
      <c r="C51" s="45">
        <f>SUM(C49:C50)</f>
        <v>0</v>
      </c>
      <c r="D51" s="45">
        <f aca="true" t="shared" si="19" ref="D51:N51">SUM(D49:D50)</f>
        <v>0</v>
      </c>
      <c r="E51" s="45">
        <f t="shared" si="19"/>
        <v>0</v>
      </c>
      <c r="F51" s="45">
        <f t="shared" si="19"/>
        <v>0</v>
      </c>
      <c r="G51" s="45">
        <f t="shared" si="19"/>
        <v>0</v>
      </c>
      <c r="H51" s="45">
        <f t="shared" si="19"/>
        <v>0</v>
      </c>
      <c r="I51" s="45">
        <f t="shared" si="19"/>
        <v>0</v>
      </c>
      <c r="J51" s="45">
        <f t="shared" si="19"/>
        <v>0</v>
      </c>
      <c r="K51" s="45">
        <f t="shared" si="19"/>
        <v>0</v>
      </c>
      <c r="L51" s="45">
        <f t="shared" si="19"/>
        <v>0</v>
      </c>
      <c r="M51" s="45">
        <f t="shared" si="19"/>
        <v>0</v>
      </c>
      <c r="N51" s="57">
        <f t="shared" si="19"/>
        <v>0</v>
      </c>
    </row>
    <row r="52" spans="1:14" s="1" customFormat="1" ht="10.5" customHeight="1">
      <c r="A52" s="21" t="s">
        <v>116</v>
      </c>
      <c r="B52" s="22" t="s">
        <v>14</v>
      </c>
      <c r="C52" s="23">
        <v>1738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>
        <f>SUM(C52:M52)</f>
        <v>1738</v>
      </c>
    </row>
    <row r="53" spans="1:16" s="1" customFormat="1" ht="10.5" customHeight="1">
      <c r="A53" s="25"/>
      <c r="B53" s="17" t="s">
        <v>135</v>
      </c>
      <c r="C53" s="18">
        <v>-48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>
        <f>SUM(C53:M53)</f>
        <v>-48</v>
      </c>
      <c r="O53" s="95"/>
      <c r="P53" s="95"/>
    </row>
    <row r="54" spans="1:16" s="1" customFormat="1" ht="10.5" customHeight="1" thickBot="1">
      <c r="A54" s="27"/>
      <c r="B54" s="28" t="s">
        <v>136</v>
      </c>
      <c r="C54" s="29">
        <f>SUM(C52:C53)</f>
        <v>1690</v>
      </c>
      <c r="D54" s="29">
        <f aca="true" t="shared" si="20" ref="D54:N54">SUM(D52:D53)</f>
        <v>0</v>
      </c>
      <c r="E54" s="29">
        <f t="shared" si="20"/>
        <v>0</v>
      </c>
      <c r="F54" s="29">
        <f t="shared" si="20"/>
        <v>0</v>
      </c>
      <c r="G54" s="29">
        <f t="shared" si="20"/>
        <v>0</v>
      </c>
      <c r="H54" s="29">
        <f t="shared" si="20"/>
        <v>0</v>
      </c>
      <c r="I54" s="29">
        <f t="shared" si="20"/>
        <v>0</v>
      </c>
      <c r="J54" s="29">
        <f t="shared" si="20"/>
        <v>0</v>
      </c>
      <c r="K54" s="29">
        <f t="shared" si="20"/>
        <v>0</v>
      </c>
      <c r="L54" s="29">
        <f t="shared" si="20"/>
        <v>0</v>
      </c>
      <c r="M54" s="29">
        <f t="shared" si="20"/>
        <v>0</v>
      </c>
      <c r="N54" s="30">
        <f t="shared" si="20"/>
        <v>1690</v>
      </c>
      <c r="O54" s="95"/>
      <c r="P54" s="95"/>
    </row>
    <row r="55" spans="1:14" ht="10.5" customHeight="1">
      <c r="A55" s="31" t="s">
        <v>36</v>
      </c>
      <c r="B55" s="32" t="s">
        <v>37</v>
      </c>
      <c r="C55" s="33">
        <v>10018</v>
      </c>
      <c r="D55" s="33"/>
      <c r="E55" s="33"/>
      <c r="F55" s="33"/>
      <c r="G55" s="33"/>
      <c r="H55" s="33"/>
      <c r="I55" s="33"/>
      <c r="J55" s="33">
        <v>23000</v>
      </c>
      <c r="K55" s="33">
        <v>4500</v>
      </c>
      <c r="L55" s="33"/>
      <c r="M55" s="33"/>
      <c r="N55" s="34">
        <f aca="true" t="shared" si="21" ref="N55:N63">SUM(C55:M55)</f>
        <v>37518</v>
      </c>
    </row>
    <row r="56" spans="1:14" ht="10.5" customHeight="1">
      <c r="A56" s="25"/>
      <c r="B56" s="17" t="s">
        <v>81</v>
      </c>
      <c r="C56" s="18">
        <v>-2061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6">
        <f t="shared" si="21"/>
        <v>-2061</v>
      </c>
    </row>
    <row r="57" spans="1:14" ht="10.5" customHeight="1" thickBot="1">
      <c r="A57" s="27"/>
      <c r="B57" s="28" t="s">
        <v>112</v>
      </c>
      <c r="C57" s="29">
        <f>SUM(C55:C56)</f>
        <v>7957</v>
      </c>
      <c r="D57" s="29">
        <f aca="true" t="shared" si="22" ref="D57:N57">SUM(D55:D56)</f>
        <v>0</v>
      </c>
      <c r="E57" s="29">
        <f t="shared" si="22"/>
        <v>0</v>
      </c>
      <c r="F57" s="29">
        <f t="shared" si="22"/>
        <v>0</v>
      </c>
      <c r="G57" s="29">
        <f t="shared" si="22"/>
        <v>0</v>
      </c>
      <c r="H57" s="29">
        <f t="shared" si="22"/>
        <v>0</v>
      </c>
      <c r="I57" s="29">
        <f t="shared" si="22"/>
        <v>0</v>
      </c>
      <c r="J57" s="29">
        <f t="shared" si="22"/>
        <v>23000</v>
      </c>
      <c r="K57" s="29">
        <f t="shared" si="22"/>
        <v>4500</v>
      </c>
      <c r="L57" s="29">
        <f t="shared" si="22"/>
        <v>0</v>
      </c>
      <c r="M57" s="29">
        <f t="shared" si="22"/>
        <v>0</v>
      </c>
      <c r="N57" s="30">
        <f t="shared" si="22"/>
        <v>35457</v>
      </c>
    </row>
    <row r="58" spans="1:14" ht="10.5" customHeight="1">
      <c r="A58" s="21" t="s">
        <v>38</v>
      </c>
      <c r="B58" s="22" t="s">
        <v>39</v>
      </c>
      <c r="C58" s="23">
        <v>2575</v>
      </c>
      <c r="D58" s="23"/>
      <c r="E58" s="23">
        <v>453</v>
      </c>
      <c r="F58" s="23"/>
      <c r="G58" s="23"/>
      <c r="H58" s="23"/>
      <c r="I58" s="23"/>
      <c r="J58" s="23"/>
      <c r="K58" s="23"/>
      <c r="L58" s="23"/>
      <c r="M58" s="23"/>
      <c r="N58" s="24">
        <f t="shared" si="21"/>
        <v>3028</v>
      </c>
    </row>
    <row r="59" spans="1:14" ht="10.5" customHeight="1">
      <c r="A59" s="31"/>
      <c r="B59" s="32" t="s">
        <v>81</v>
      </c>
      <c r="C59" s="33">
        <v>25</v>
      </c>
      <c r="D59" s="33"/>
      <c r="E59" s="33">
        <v>308</v>
      </c>
      <c r="F59" s="33"/>
      <c r="G59" s="33"/>
      <c r="H59" s="33"/>
      <c r="I59" s="33"/>
      <c r="J59" s="33"/>
      <c r="K59" s="33"/>
      <c r="L59" s="33"/>
      <c r="M59" s="33"/>
      <c r="N59" s="34">
        <f t="shared" si="21"/>
        <v>333</v>
      </c>
    </row>
    <row r="60" spans="1:14" ht="10.5" customHeight="1" thickBot="1">
      <c r="A60" s="79"/>
      <c r="B60" s="80" t="s">
        <v>147</v>
      </c>
      <c r="C60" s="81">
        <f>SUM(C58:C59)</f>
        <v>2600</v>
      </c>
      <c r="D60" s="81">
        <f aca="true" t="shared" si="23" ref="D60:N60">SUM(D58:D59)</f>
        <v>0</v>
      </c>
      <c r="E60" s="81">
        <f t="shared" si="23"/>
        <v>761</v>
      </c>
      <c r="F60" s="81">
        <f t="shared" si="23"/>
        <v>0</v>
      </c>
      <c r="G60" s="81">
        <f t="shared" si="23"/>
        <v>0</v>
      </c>
      <c r="H60" s="81">
        <f t="shared" si="23"/>
        <v>0</v>
      </c>
      <c r="I60" s="81">
        <f t="shared" si="23"/>
        <v>0</v>
      </c>
      <c r="J60" s="81">
        <f t="shared" si="23"/>
        <v>0</v>
      </c>
      <c r="K60" s="81">
        <f t="shared" si="23"/>
        <v>0</v>
      </c>
      <c r="L60" s="81">
        <f t="shared" si="23"/>
        <v>0</v>
      </c>
      <c r="M60" s="81">
        <f t="shared" si="23"/>
        <v>0</v>
      </c>
      <c r="N60" s="82">
        <f t="shared" si="23"/>
        <v>3361</v>
      </c>
    </row>
    <row r="61" spans="1:14" ht="10.5" customHeight="1" thickBot="1">
      <c r="A61" s="79" t="s">
        <v>94</v>
      </c>
      <c r="B61" s="80" t="s">
        <v>106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>
        <f t="shared" si="21"/>
        <v>0</v>
      </c>
    </row>
    <row r="62" spans="1:14" s="2" customFormat="1" ht="10.5" customHeight="1">
      <c r="A62" s="21" t="s">
        <v>40</v>
      </c>
      <c r="B62" s="22" t="s">
        <v>41</v>
      </c>
      <c r="C62" s="23"/>
      <c r="D62" s="23">
        <v>755</v>
      </c>
      <c r="E62" s="23"/>
      <c r="F62" s="23">
        <v>222342</v>
      </c>
      <c r="G62" s="23">
        <v>62402</v>
      </c>
      <c r="H62" s="23"/>
      <c r="I62" s="23">
        <v>126014</v>
      </c>
      <c r="J62" s="23">
        <v>4105</v>
      </c>
      <c r="K62" s="23"/>
      <c r="L62" s="23"/>
      <c r="M62" s="23"/>
      <c r="N62" s="24">
        <f t="shared" si="21"/>
        <v>415618</v>
      </c>
    </row>
    <row r="63" spans="1:14" s="2" customFormat="1" ht="10.5" customHeight="1">
      <c r="A63" s="25"/>
      <c r="B63" s="17" t="s">
        <v>81</v>
      </c>
      <c r="C63" s="18"/>
      <c r="D63" s="18"/>
      <c r="E63" s="18"/>
      <c r="F63" s="18">
        <v>24113</v>
      </c>
      <c r="G63" s="18">
        <v>340</v>
      </c>
      <c r="H63" s="18"/>
      <c r="I63" s="18">
        <v>1828</v>
      </c>
      <c r="J63" s="18">
        <v>197</v>
      </c>
      <c r="K63" s="18"/>
      <c r="L63" s="18"/>
      <c r="M63" s="18"/>
      <c r="N63" s="26">
        <f t="shared" si="21"/>
        <v>26478</v>
      </c>
    </row>
    <row r="64" spans="1:14" s="2" customFormat="1" ht="10.5" customHeight="1" thickBot="1">
      <c r="A64" s="27"/>
      <c r="B64" s="28" t="s">
        <v>98</v>
      </c>
      <c r="C64" s="29">
        <f>SUM(C62:C63)</f>
        <v>0</v>
      </c>
      <c r="D64" s="29">
        <f aca="true" t="shared" si="24" ref="D64:N64">SUM(D62:D63)</f>
        <v>755</v>
      </c>
      <c r="E64" s="29">
        <f t="shared" si="24"/>
        <v>0</v>
      </c>
      <c r="F64" s="29">
        <f t="shared" si="24"/>
        <v>246455</v>
      </c>
      <c r="G64" s="29">
        <f t="shared" si="24"/>
        <v>62742</v>
      </c>
      <c r="H64" s="29">
        <f t="shared" si="24"/>
        <v>0</v>
      </c>
      <c r="I64" s="29">
        <f t="shared" si="24"/>
        <v>127842</v>
      </c>
      <c r="J64" s="29">
        <f t="shared" si="24"/>
        <v>4302</v>
      </c>
      <c r="K64" s="29">
        <f t="shared" si="24"/>
        <v>0</v>
      </c>
      <c r="L64" s="29">
        <f t="shared" si="24"/>
        <v>0</v>
      </c>
      <c r="M64" s="29">
        <f t="shared" si="24"/>
        <v>0</v>
      </c>
      <c r="N64" s="30">
        <f t="shared" si="24"/>
        <v>442096</v>
      </c>
    </row>
    <row r="65" spans="1:14" s="2" customFormat="1" ht="10.5" customHeight="1">
      <c r="A65" s="31" t="s">
        <v>70</v>
      </c>
      <c r="B65" s="32" t="s">
        <v>71</v>
      </c>
      <c r="C65" s="33"/>
      <c r="D65" s="33"/>
      <c r="E65" s="33"/>
      <c r="F65" s="33"/>
      <c r="G65" s="33"/>
      <c r="H65" s="33">
        <v>59828</v>
      </c>
      <c r="I65" s="33"/>
      <c r="J65" s="33"/>
      <c r="K65" s="33"/>
      <c r="L65" s="33"/>
      <c r="M65" s="33"/>
      <c r="N65" s="34">
        <f>SUM(C65:M65)</f>
        <v>59828</v>
      </c>
    </row>
    <row r="66" spans="1:14" s="2" customFormat="1" ht="10.5" customHeight="1">
      <c r="A66" s="25"/>
      <c r="B66" s="17" t="s">
        <v>81</v>
      </c>
      <c r="C66" s="18"/>
      <c r="D66" s="18"/>
      <c r="E66" s="18"/>
      <c r="F66" s="18"/>
      <c r="G66" s="18"/>
      <c r="H66" s="18">
        <v>-39353</v>
      </c>
      <c r="I66" s="18"/>
      <c r="J66" s="18"/>
      <c r="K66" s="18"/>
      <c r="L66" s="18"/>
      <c r="M66" s="18"/>
      <c r="N66" s="26">
        <f>SUM(C66:M66)</f>
        <v>-39353</v>
      </c>
    </row>
    <row r="67" spans="1:14" s="2" customFormat="1" ht="10.5" customHeight="1" thickBot="1">
      <c r="A67" s="35"/>
      <c r="B67" s="19" t="s">
        <v>120</v>
      </c>
      <c r="C67" s="20">
        <f>SUM(C65:C66)</f>
        <v>0</v>
      </c>
      <c r="D67" s="20">
        <f aca="true" t="shared" si="25" ref="D67:N67">SUM(D65:D66)</f>
        <v>0</v>
      </c>
      <c r="E67" s="20">
        <f t="shared" si="25"/>
        <v>0</v>
      </c>
      <c r="F67" s="20">
        <f t="shared" si="25"/>
        <v>0</v>
      </c>
      <c r="G67" s="20">
        <f t="shared" si="25"/>
        <v>0</v>
      </c>
      <c r="H67" s="20">
        <f t="shared" si="25"/>
        <v>20475</v>
      </c>
      <c r="I67" s="20">
        <f t="shared" si="25"/>
        <v>0</v>
      </c>
      <c r="J67" s="20">
        <f t="shared" si="25"/>
        <v>0</v>
      </c>
      <c r="K67" s="20">
        <f t="shared" si="25"/>
        <v>0</v>
      </c>
      <c r="L67" s="20">
        <f t="shared" si="25"/>
        <v>0</v>
      </c>
      <c r="M67" s="20">
        <f t="shared" si="25"/>
        <v>0</v>
      </c>
      <c r="N67" s="36">
        <f t="shared" si="25"/>
        <v>20475</v>
      </c>
    </row>
    <row r="68" spans="1:14" s="1" customFormat="1" ht="10.5" customHeight="1">
      <c r="A68" s="37" t="s">
        <v>42</v>
      </c>
      <c r="B68" s="38" t="s">
        <v>43</v>
      </c>
      <c r="C68" s="39">
        <f aca="true" t="shared" si="26" ref="C68:N68">C55+C58+C62+C65+C52</f>
        <v>14331</v>
      </c>
      <c r="D68" s="39">
        <f t="shared" si="26"/>
        <v>755</v>
      </c>
      <c r="E68" s="39">
        <f t="shared" si="26"/>
        <v>453</v>
      </c>
      <c r="F68" s="39">
        <f t="shared" si="26"/>
        <v>222342</v>
      </c>
      <c r="G68" s="39">
        <f t="shared" si="26"/>
        <v>62402</v>
      </c>
      <c r="H68" s="39">
        <f t="shared" si="26"/>
        <v>59828</v>
      </c>
      <c r="I68" s="39">
        <f t="shared" si="26"/>
        <v>126014</v>
      </c>
      <c r="J68" s="39">
        <f t="shared" si="26"/>
        <v>27105</v>
      </c>
      <c r="K68" s="39">
        <f t="shared" si="26"/>
        <v>4500</v>
      </c>
      <c r="L68" s="39">
        <f t="shared" si="26"/>
        <v>0</v>
      </c>
      <c r="M68" s="39">
        <f t="shared" si="26"/>
        <v>0</v>
      </c>
      <c r="N68" s="55">
        <f t="shared" si="26"/>
        <v>517730</v>
      </c>
    </row>
    <row r="69" spans="1:14" s="1" customFormat="1" ht="10.5" customHeight="1">
      <c r="A69" s="40"/>
      <c r="B69" s="41" t="s">
        <v>81</v>
      </c>
      <c r="C69" s="42">
        <f aca="true" t="shared" si="27" ref="C69:N69">C66+C63+C56+C59+C53</f>
        <v>-2084</v>
      </c>
      <c r="D69" s="42">
        <f t="shared" si="27"/>
        <v>0</v>
      </c>
      <c r="E69" s="42">
        <f t="shared" si="27"/>
        <v>308</v>
      </c>
      <c r="F69" s="42">
        <f t="shared" si="27"/>
        <v>24113</v>
      </c>
      <c r="G69" s="42">
        <f t="shared" si="27"/>
        <v>340</v>
      </c>
      <c r="H69" s="42">
        <f t="shared" si="27"/>
        <v>-39353</v>
      </c>
      <c r="I69" s="42">
        <f t="shared" si="27"/>
        <v>1828</v>
      </c>
      <c r="J69" s="42">
        <f t="shared" si="27"/>
        <v>197</v>
      </c>
      <c r="K69" s="42">
        <f t="shared" si="27"/>
        <v>0</v>
      </c>
      <c r="L69" s="42">
        <f t="shared" si="27"/>
        <v>0</v>
      </c>
      <c r="M69" s="42">
        <f t="shared" si="27"/>
        <v>0</v>
      </c>
      <c r="N69" s="66">
        <f t="shared" si="27"/>
        <v>-14651</v>
      </c>
    </row>
    <row r="70" spans="1:14" s="1" customFormat="1" ht="10.5" customHeight="1" thickBot="1">
      <c r="A70" s="46"/>
      <c r="B70" s="47" t="s">
        <v>121</v>
      </c>
      <c r="C70" s="48">
        <f>SUM(C68:C69)</f>
        <v>12247</v>
      </c>
      <c r="D70" s="48">
        <f aca="true" t="shared" si="28" ref="D70:N70">SUM(D68:D69)</f>
        <v>755</v>
      </c>
      <c r="E70" s="48">
        <f t="shared" si="28"/>
        <v>761</v>
      </c>
      <c r="F70" s="48">
        <f t="shared" si="28"/>
        <v>246455</v>
      </c>
      <c r="G70" s="48">
        <f t="shared" si="28"/>
        <v>62742</v>
      </c>
      <c r="H70" s="48">
        <f t="shared" si="28"/>
        <v>20475</v>
      </c>
      <c r="I70" s="48">
        <f t="shared" si="28"/>
        <v>127842</v>
      </c>
      <c r="J70" s="48">
        <f t="shared" si="28"/>
        <v>27302</v>
      </c>
      <c r="K70" s="48">
        <f t="shared" si="28"/>
        <v>4500</v>
      </c>
      <c r="L70" s="48">
        <f t="shared" si="28"/>
        <v>0</v>
      </c>
      <c r="M70" s="48">
        <f t="shared" si="28"/>
        <v>0</v>
      </c>
      <c r="N70" s="56">
        <f t="shared" si="28"/>
        <v>503079</v>
      </c>
    </row>
    <row r="71" spans="1:14" s="2" customFormat="1" ht="10.5" customHeight="1">
      <c r="A71" s="21" t="s">
        <v>73</v>
      </c>
      <c r="B71" s="22" t="s">
        <v>74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>
        <v>116</v>
      </c>
      <c r="N71" s="24">
        <f>SUM(C71:M71)</f>
        <v>116</v>
      </c>
    </row>
    <row r="72" spans="1:14" s="2" customFormat="1" ht="10.5" customHeight="1">
      <c r="A72" s="25"/>
      <c r="B72" s="17" t="s">
        <v>81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6">
        <f>SUM(C72:M72)</f>
        <v>0</v>
      </c>
    </row>
    <row r="73" spans="1:14" s="2" customFormat="1" ht="10.5" customHeight="1" thickBot="1">
      <c r="A73" s="35"/>
      <c r="B73" s="19" t="s">
        <v>122</v>
      </c>
      <c r="C73" s="20">
        <f>SUM(C71:C72)</f>
        <v>0</v>
      </c>
      <c r="D73" s="20">
        <f aca="true" t="shared" si="29" ref="D73:N73">SUM(D71:D72)</f>
        <v>0</v>
      </c>
      <c r="E73" s="20">
        <f t="shared" si="29"/>
        <v>0</v>
      </c>
      <c r="F73" s="20">
        <f t="shared" si="29"/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116</v>
      </c>
      <c r="N73" s="36">
        <f t="shared" si="29"/>
        <v>116</v>
      </c>
    </row>
    <row r="74" spans="1:14" s="2" customFormat="1" ht="10.5" customHeight="1">
      <c r="A74" s="21" t="s">
        <v>86</v>
      </c>
      <c r="B74" s="22" t="s">
        <v>101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>
        <v>196</v>
      </c>
      <c r="N74" s="24">
        <f>SUM(C74:M74)</f>
        <v>196</v>
      </c>
    </row>
    <row r="75" spans="1:14" s="2" customFormat="1" ht="10.5" customHeight="1">
      <c r="A75" s="25"/>
      <c r="B75" s="17" t="s">
        <v>81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6">
        <f>SUM(C75:M75)</f>
        <v>0</v>
      </c>
    </row>
    <row r="76" spans="1:14" s="2" customFormat="1" ht="10.5" customHeight="1" thickBot="1">
      <c r="A76" s="27"/>
      <c r="B76" s="28" t="s">
        <v>123</v>
      </c>
      <c r="C76" s="29">
        <f>SUM(C74:C75)</f>
        <v>0</v>
      </c>
      <c r="D76" s="29">
        <f aca="true" t="shared" si="30" ref="D76:N76">SUM(D74:D75)</f>
        <v>0</v>
      </c>
      <c r="E76" s="29">
        <f t="shared" si="30"/>
        <v>0</v>
      </c>
      <c r="F76" s="29">
        <f t="shared" si="30"/>
        <v>0</v>
      </c>
      <c r="G76" s="29">
        <f t="shared" si="30"/>
        <v>0</v>
      </c>
      <c r="H76" s="29">
        <f t="shared" si="30"/>
        <v>0</v>
      </c>
      <c r="I76" s="29">
        <f t="shared" si="30"/>
        <v>0</v>
      </c>
      <c r="J76" s="29">
        <f t="shared" si="30"/>
        <v>0</v>
      </c>
      <c r="K76" s="29">
        <f t="shared" si="30"/>
        <v>0</v>
      </c>
      <c r="L76" s="29">
        <f t="shared" si="30"/>
        <v>0</v>
      </c>
      <c r="M76" s="29">
        <f t="shared" si="30"/>
        <v>196</v>
      </c>
      <c r="N76" s="30">
        <f t="shared" si="30"/>
        <v>196</v>
      </c>
    </row>
    <row r="77" spans="1:14" s="1" customFormat="1" ht="10.5" customHeight="1">
      <c r="A77" s="74" t="s">
        <v>87</v>
      </c>
      <c r="B77" s="75" t="s">
        <v>88</v>
      </c>
      <c r="C77" s="76">
        <f>C71+C74</f>
        <v>0</v>
      </c>
      <c r="D77" s="76">
        <f aca="true" t="shared" si="31" ref="D77:N77">D71+D74</f>
        <v>0</v>
      </c>
      <c r="E77" s="76">
        <f t="shared" si="31"/>
        <v>0</v>
      </c>
      <c r="F77" s="76">
        <f t="shared" si="31"/>
        <v>0</v>
      </c>
      <c r="G77" s="76">
        <f t="shared" si="31"/>
        <v>0</v>
      </c>
      <c r="H77" s="76">
        <f t="shared" si="31"/>
        <v>0</v>
      </c>
      <c r="I77" s="76">
        <f t="shared" si="31"/>
        <v>0</v>
      </c>
      <c r="J77" s="76">
        <f t="shared" si="31"/>
        <v>0</v>
      </c>
      <c r="K77" s="76">
        <f t="shared" si="31"/>
        <v>0</v>
      </c>
      <c r="L77" s="76">
        <f t="shared" si="31"/>
        <v>0</v>
      </c>
      <c r="M77" s="76">
        <f t="shared" si="31"/>
        <v>312</v>
      </c>
      <c r="N77" s="77">
        <f t="shared" si="31"/>
        <v>312</v>
      </c>
    </row>
    <row r="78" spans="1:14" s="1" customFormat="1" ht="10.5" customHeight="1">
      <c r="A78" s="40"/>
      <c r="B78" s="41" t="s">
        <v>81</v>
      </c>
      <c r="C78" s="42">
        <f>C72+C75</f>
        <v>0</v>
      </c>
      <c r="D78" s="42">
        <f aca="true" t="shared" si="32" ref="D78:N78">D72+D75</f>
        <v>0</v>
      </c>
      <c r="E78" s="42">
        <f t="shared" si="32"/>
        <v>0</v>
      </c>
      <c r="F78" s="42">
        <f t="shared" si="32"/>
        <v>0</v>
      </c>
      <c r="G78" s="42">
        <f t="shared" si="32"/>
        <v>0</v>
      </c>
      <c r="H78" s="42">
        <f t="shared" si="32"/>
        <v>0</v>
      </c>
      <c r="I78" s="42">
        <f t="shared" si="32"/>
        <v>0</v>
      </c>
      <c r="J78" s="42">
        <f t="shared" si="32"/>
        <v>0</v>
      </c>
      <c r="K78" s="42">
        <f t="shared" si="32"/>
        <v>0</v>
      </c>
      <c r="L78" s="42">
        <f t="shared" si="32"/>
        <v>0</v>
      </c>
      <c r="M78" s="42">
        <f t="shared" si="32"/>
        <v>0</v>
      </c>
      <c r="N78" s="66">
        <f t="shared" si="32"/>
        <v>0</v>
      </c>
    </row>
    <row r="79" spans="1:14" s="1" customFormat="1" ht="10.5" customHeight="1" thickBot="1">
      <c r="A79" s="43"/>
      <c r="B79" s="44" t="s">
        <v>89</v>
      </c>
      <c r="C79" s="45">
        <f>SUM(C77:C78)</f>
        <v>0</v>
      </c>
      <c r="D79" s="45">
        <f aca="true" t="shared" si="33" ref="D79:N79">SUM(D77:D78)</f>
        <v>0</v>
      </c>
      <c r="E79" s="45">
        <f t="shared" si="33"/>
        <v>0</v>
      </c>
      <c r="F79" s="45">
        <f t="shared" si="33"/>
        <v>0</v>
      </c>
      <c r="G79" s="45">
        <f t="shared" si="33"/>
        <v>0</v>
      </c>
      <c r="H79" s="45">
        <f t="shared" si="33"/>
        <v>0</v>
      </c>
      <c r="I79" s="45">
        <f t="shared" si="33"/>
        <v>0</v>
      </c>
      <c r="J79" s="45">
        <f t="shared" si="33"/>
        <v>0</v>
      </c>
      <c r="K79" s="45">
        <f t="shared" si="33"/>
        <v>0</v>
      </c>
      <c r="L79" s="45">
        <f t="shared" si="33"/>
        <v>0</v>
      </c>
      <c r="M79" s="45">
        <f t="shared" si="33"/>
        <v>312</v>
      </c>
      <c r="N79" s="57">
        <f t="shared" si="33"/>
        <v>312</v>
      </c>
    </row>
    <row r="80" spans="1:15" s="1" customFormat="1" ht="10.5" customHeight="1">
      <c r="A80" s="49">
        <v>1</v>
      </c>
      <c r="B80" s="50" t="s">
        <v>44</v>
      </c>
      <c r="C80" s="51">
        <f aca="true" t="shared" si="34" ref="C80:N80">C6+C28+C43+C49+C68+C77+C9+C10</f>
        <v>26114</v>
      </c>
      <c r="D80" s="51">
        <f t="shared" si="34"/>
        <v>755</v>
      </c>
      <c r="E80" s="51">
        <f t="shared" si="34"/>
        <v>16775</v>
      </c>
      <c r="F80" s="51">
        <f t="shared" si="34"/>
        <v>222342</v>
      </c>
      <c r="G80" s="51">
        <f t="shared" si="34"/>
        <v>62402</v>
      </c>
      <c r="H80" s="51">
        <f t="shared" si="34"/>
        <v>59828</v>
      </c>
      <c r="I80" s="51">
        <f t="shared" si="34"/>
        <v>126014</v>
      </c>
      <c r="J80" s="51">
        <f t="shared" si="34"/>
        <v>27105</v>
      </c>
      <c r="K80" s="51">
        <f t="shared" si="34"/>
        <v>4500</v>
      </c>
      <c r="L80" s="51">
        <f t="shared" si="34"/>
        <v>2100</v>
      </c>
      <c r="M80" s="51">
        <f t="shared" si="34"/>
        <v>0</v>
      </c>
      <c r="N80" s="96">
        <f t="shared" si="34"/>
        <v>547935</v>
      </c>
      <c r="O80" s="7"/>
    </row>
    <row r="81" spans="1:15" s="1" customFormat="1" ht="10.5" customHeight="1">
      <c r="A81" s="52"/>
      <c r="B81" s="53" t="s">
        <v>81</v>
      </c>
      <c r="C81" s="54">
        <f aca="true" t="shared" si="35" ref="C81:N81">C29+C69+C78+C44+C50+C11+C7</f>
        <v>-2136</v>
      </c>
      <c r="D81" s="54">
        <f t="shared" si="35"/>
        <v>0</v>
      </c>
      <c r="E81" s="54">
        <f t="shared" si="35"/>
        <v>-398</v>
      </c>
      <c r="F81" s="54">
        <f t="shared" si="35"/>
        <v>24113</v>
      </c>
      <c r="G81" s="54">
        <f t="shared" si="35"/>
        <v>340</v>
      </c>
      <c r="H81" s="54">
        <f t="shared" si="35"/>
        <v>-39353</v>
      </c>
      <c r="I81" s="54">
        <f t="shared" si="35"/>
        <v>1828</v>
      </c>
      <c r="J81" s="54">
        <f t="shared" si="35"/>
        <v>197</v>
      </c>
      <c r="K81" s="54">
        <f t="shared" si="35"/>
        <v>0</v>
      </c>
      <c r="L81" s="54">
        <f t="shared" si="35"/>
        <v>150</v>
      </c>
      <c r="M81" s="54">
        <f t="shared" si="35"/>
        <v>0</v>
      </c>
      <c r="N81" s="123">
        <f t="shared" si="35"/>
        <v>-15259</v>
      </c>
      <c r="O81" s="7"/>
    </row>
    <row r="82" spans="1:15" s="1" customFormat="1" ht="10.5" customHeight="1" thickBot="1">
      <c r="A82" s="103"/>
      <c r="B82" s="104" t="s">
        <v>90</v>
      </c>
      <c r="C82" s="105">
        <f>SUM(C80:C81)</f>
        <v>23978</v>
      </c>
      <c r="D82" s="105">
        <f aca="true" t="shared" si="36" ref="D82:N82">SUM(D80:D81)</f>
        <v>755</v>
      </c>
      <c r="E82" s="105">
        <f t="shared" si="36"/>
        <v>16377</v>
      </c>
      <c r="F82" s="105">
        <f t="shared" si="36"/>
        <v>246455</v>
      </c>
      <c r="G82" s="105">
        <f t="shared" si="36"/>
        <v>62742</v>
      </c>
      <c r="H82" s="105">
        <f t="shared" si="36"/>
        <v>20475</v>
      </c>
      <c r="I82" s="105">
        <f t="shared" si="36"/>
        <v>127842</v>
      </c>
      <c r="J82" s="105">
        <f t="shared" si="36"/>
        <v>27302</v>
      </c>
      <c r="K82" s="105">
        <f t="shared" si="36"/>
        <v>4500</v>
      </c>
      <c r="L82" s="105">
        <f t="shared" si="36"/>
        <v>2250</v>
      </c>
      <c r="M82" s="105">
        <f t="shared" si="36"/>
        <v>0</v>
      </c>
      <c r="N82" s="106">
        <f t="shared" si="36"/>
        <v>532676</v>
      </c>
      <c r="O82" s="7"/>
    </row>
    <row r="83" spans="1:15" s="2" customFormat="1" ht="10.5" customHeight="1">
      <c r="A83" s="109" t="s">
        <v>102</v>
      </c>
      <c r="B83" s="110" t="s">
        <v>103</v>
      </c>
      <c r="C83" s="111"/>
      <c r="D83" s="111"/>
      <c r="E83" s="111">
        <v>77</v>
      </c>
      <c r="F83" s="111"/>
      <c r="G83" s="111"/>
      <c r="H83" s="111"/>
      <c r="I83" s="111"/>
      <c r="J83" s="111"/>
      <c r="K83" s="111"/>
      <c r="L83" s="111"/>
      <c r="M83" s="111"/>
      <c r="N83" s="112">
        <f>SUM(C83:M83)</f>
        <v>77</v>
      </c>
      <c r="O83" s="78"/>
    </row>
    <row r="84" spans="1:15" s="2" customFormat="1" ht="10.5" customHeight="1">
      <c r="A84" s="113"/>
      <c r="B84" s="107" t="s">
        <v>145</v>
      </c>
      <c r="C84" s="108">
        <v>9</v>
      </c>
      <c r="D84" s="108"/>
      <c r="E84" s="108">
        <v>50</v>
      </c>
      <c r="F84" s="108"/>
      <c r="G84" s="108"/>
      <c r="H84" s="108"/>
      <c r="I84" s="108"/>
      <c r="J84" s="108"/>
      <c r="K84" s="108"/>
      <c r="L84" s="108">
        <v>175</v>
      </c>
      <c r="M84" s="108"/>
      <c r="N84" s="114">
        <f>SUM(C84:M84)</f>
        <v>234</v>
      </c>
      <c r="O84" s="78"/>
    </row>
    <row r="85" spans="1:15" s="2" customFormat="1" ht="10.5" customHeight="1" thickBot="1">
      <c r="A85" s="115"/>
      <c r="B85" s="116" t="s">
        <v>140</v>
      </c>
      <c r="C85" s="117">
        <f>SUM(C83:C84)</f>
        <v>9</v>
      </c>
      <c r="D85" s="117">
        <f aca="true" t="shared" si="37" ref="D85:N85">SUM(D83:D84)</f>
        <v>0</v>
      </c>
      <c r="E85" s="117">
        <f t="shared" si="37"/>
        <v>127</v>
      </c>
      <c r="F85" s="117">
        <f t="shared" si="37"/>
        <v>0</v>
      </c>
      <c r="G85" s="117">
        <f t="shared" si="37"/>
        <v>0</v>
      </c>
      <c r="H85" s="117">
        <f t="shared" si="37"/>
        <v>0</v>
      </c>
      <c r="I85" s="117">
        <f t="shared" si="37"/>
        <v>0</v>
      </c>
      <c r="J85" s="117">
        <f t="shared" si="37"/>
        <v>0</v>
      </c>
      <c r="K85" s="117">
        <f t="shared" si="37"/>
        <v>0</v>
      </c>
      <c r="L85" s="117">
        <f t="shared" si="37"/>
        <v>175</v>
      </c>
      <c r="M85" s="117">
        <f t="shared" si="37"/>
        <v>0</v>
      </c>
      <c r="N85" s="118">
        <f t="shared" si="37"/>
        <v>311</v>
      </c>
      <c r="O85" s="78"/>
    </row>
    <row r="86" spans="1:14" s="2" customFormat="1" ht="10.5" customHeight="1">
      <c r="A86" s="31" t="s">
        <v>45</v>
      </c>
      <c r="B86" s="32" t="s">
        <v>46</v>
      </c>
      <c r="C86" s="33">
        <v>3480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>
        <f>SUM(C86:M86)</f>
        <v>3480</v>
      </c>
    </row>
    <row r="87" spans="1:14" s="2" customFormat="1" ht="10.5" customHeight="1">
      <c r="A87" s="25"/>
      <c r="B87" s="17" t="s">
        <v>81</v>
      </c>
      <c r="C87" s="18">
        <v>733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26">
        <f>SUM(C87:M87)</f>
        <v>733</v>
      </c>
    </row>
    <row r="88" spans="1:14" s="2" customFormat="1" ht="10.5" customHeight="1" thickBot="1">
      <c r="A88" s="35"/>
      <c r="B88" s="19" t="s">
        <v>137</v>
      </c>
      <c r="C88" s="20">
        <f>SUM(C86:C87)</f>
        <v>4213</v>
      </c>
      <c r="D88" s="20">
        <f aca="true" t="shared" si="38" ref="D88:N88">SUM(D86:D87)</f>
        <v>0</v>
      </c>
      <c r="E88" s="20">
        <f t="shared" si="38"/>
        <v>0</v>
      </c>
      <c r="F88" s="20">
        <f t="shared" si="38"/>
        <v>0</v>
      </c>
      <c r="G88" s="20">
        <f t="shared" si="38"/>
        <v>0</v>
      </c>
      <c r="H88" s="20">
        <f t="shared" si="38"/>
        <v>0</v>
      </c>
      <c r="I88" s="20">
        <f t="shared" si="38"/>
        <v>0</v>
      </c>
      <c r="J88" s="20">
        <f t="shared" si="38"/>
        <v>0</v>
      </c>
      <c r="K88" s="20">
        <f t="shared" si="38"/>
        <v>0</v>
      </c>
      <c r="L88" s="20">
        <f t="shared" si="38"/>
        <v>0</v>
      </c>
      <c r="M88" s="20">
        <f t="shared" si="38"/>
        <v>0</v>
      </c>
      <c r="N88" s="36">
        <f t="shared" si="38"/>
        <v>4213</v>
      </c>
    </row>
    <row r="89" spans="1:14" s="1" customFormat="1" ht="10.5" customHeight="1">
      <c r="A89" s="37">
        <v>2</v>
      </c>
      <c r="B89" s="38" t="s">
        <v>141</v>
      </c>
      <c r="C89" s="39">
        <f aca="true" t="shared" si="39" ref="C89:N89">C83+C86</f>
        <v>3480</v>
      </c>
      <c r="D89" s="39">
        <f t="shared" si="39"/>
        <v>0</v>
      </c>
      <c r="E89" s="39">
        <f t="shared" si="39"/>
        <v>77</v>
      </c>
      <c r="F89" s="39">
        <f t="shared" si="39"/>
        <v>0</v>
      </c>
      <c r="G89" s="39">
        <f t="shared" si="39"/>
        <v>0</v>
      </c>
      <c r="H89" s="39">
        <f t="shared" si="39"/>
        <v>0</v>
      </c>
      <c r="I89" s="39">
        <f t="shared" si="39"/>
        <v>0</v>
      </c>
      <c r="J89" s="39">
        <f t="shared" si="39"/>
        <v>0</v>
      </c>
      <c r="K89" s="39">
        <f t="shared" si="39"/>
        <v>0</v>
      </c>
      <c r="L89" s="39">
        <f t="shared" si="39"/>
        <v>0</v>
      </c>
      <c r="M89" s="39">
        <f t="shared" si="39"/>
        <v>0</v>
      </c>
      <c r="N89" s="55">
        <f t="shared" si="39"/>
        <v>3557</v>
      </c>
    </row>
    <row r="90" spans="1:14" s="1" customFormat="1" ht="10.5" customHeight="1">
      <c r="A90" s="40"/>
      <c r="B90" s="41" t="s">
        <v>81</v>
      </c>
      <c r="C90" s="42">
        <f>C87+C84</f>
        <v>742</v>
      </c>
      <c r="D90" s="42">
        <f aca="true" t="shared" si="40" ref="D90:N90">D87+D84</f>
        <v>0</v>
      </c>
      <c r="E90" s="42">
        <f t="shared" si="40"/>
        <v>50</v>
      </c>
      <c r="F90" s="42">
        <f t="shared" si="40"/>
        <v>0</v>
      </c>
      <c r="G90" s="42">
        <f t="shared" si="40"/>
        <v>0</v>
      </c>
      <c r="H90" s="42">
        <f t="shared" si="40"/>
        <v>0</v>
      </c>
      <c r="I90" s="42">
        <f t="shared" si="40"/>
        <v>0</v>
      </c>
      <c r="J90" s="42">
        <f t="shared" si="40"/>
        <v>0</v>
      </c>
      <c r="K90" s="42">
        <f t="shared" si="40"/>
        <v>0</v>
      </c>
      <c r="L90" s="42">
        <f t="shared" si="40"/>
        <v>175</v>
      </c>
      <c r="M90" s="42">
        <f t="shared" si="40"/>
        <v>0</v>
      </c>
      <c r="N90" s="66">
        <f t="shared" si="40"/>
        <v>967</v>
      </c>
    </row>
    <row r="91" spans="1:14" s="1" customFormat="1" ht="10.5" customHeight="1" thickBot="1">
      <c r="A91" s="46"/>
      <c r="B91" s="47" t="s">
        <v>140</v>
      </c>
      <c r="C91" s="48">
        <f>SUM(C89:C90)</f>
        <v>4222</v>
      </c>
      <c r="D91" s="48">
        <f aca="true" t="shared" si="41" ref="D91:M91">SUM(D89:D90)</f>
        <v>0</v>
      </c>
      <c r="E91" s="48">
        <f t="shared" si="41"/>
        <v>127</v>
      </c>
      <c r="F91" s="48">
        <f t="shared" si="41"/>
        <v>0</v>
      </c>
      <c r="G91" s="48">
        <f t="shared" si="41"/>
        <v>0</v>
      </c>
      <c r="H91" s="48">
        <f t="shared" si="41"/>
        <v>0</v>
      </c>
      <c r="I91" s="48">
        <f t="shared" si="41"/>
        <v>0</v>
      </c>
      <c r="J91" s="48">
        <f t="shared" si="41"/>
        <v>0</v>
      </c>
      <c r="K91" s="48">
        <f t="shared" si="41"/>
        <v>0</v>
      </c>
      <c r="L91" s="48">
        <f t="shared" si="41"/>
        <v>175</v>
      </c>
      <c r="M91" s="48">
        <f t="shared" si="41"/>
        <v>0</v>
      </c>
      <c r="N91" s="56">
        <f>N87+N88</f>
        <v>4946</v>
      </c>
    </row>
    <row r="92" spans="1:14" s="2" customFormat="1" ht="10.5" customHeight="1">
      <c r="A92" s="21" t="s">
        <v>93</v>
      </c>
      <c r="B92" s="22" t="s">
        <v>104</v>
      </c>
      <c r="C92" s="23"/>
      <c r="D92" s="23"/>
      <c r="E92" s="23">
        <v>9553</v>
      </c>
      <c r="F92" s="23"/>
      <c r="G92" s="23"/>
      <c r="H92" s="23"/>
      <c r="I92" s="23"/>
      <c r="J92" s="23"/>
      <c r="K92" s="23"/>
      <c r="L92" s="23"/>
      <c r="M92" s="23"/>
      <c r="N92" s="24">
        <f>SUM(C92:M92)</f>
        <v>9553</v>
      </c>
    </row>
    <row r="93" spans="1:14" s="2" customFormat="1" ht="10.5" customHeight="1">
      <c r="A93" s="31"/>
      <c r="B93" s="32" t="s">
        <v>81</v>
      </c>
      <c r="C93" s="33">
        <v>44</v>
      </c>
      <c r="D93" s="33"/>
      <c r="E93" s="33">
        <v>3261</v>
      </c>
      <c r="F93" s="33"/>
      <c r="G93" s="33"/>
      <c r="H93" s="33"/>
      <c r="I93" s="33"/>
      <c r="J93" s="33"/>
      <c r="K93" s="33"/>
      <c r="L93" s="33">
        <v>80</v>
      </c>
      <c r="M93" s="33"/>
      <c r="N93" s="34">
        <f>SUM(C93:M93)</f>
        <v>3385</v>
      </c>
    </row>
    <row r="94" spans="1:14" s="2" customFormat="1" ht="10.5" customHeight="1" thickBot="1">
      <c r="A94" s="79"/>
      <c r="B94" s="80" t="s">
        <v>105</v>
      </c>
      <c r="C94" s="81">
        <f>SUM(C92:C93)</f>
        <v>44</v>
      </c>
      <c r="D94" s="81">
        <f aca="true" t="shared" si="42" ref="D94:N94">SUM(D92:D93)</f>
        <v>0</v>
      </c>
      <c r="E94" s="81">
        <f t="shared" si="42"/>
        <v>12814</v>
      </c>
      <c r="F94" s="81">
        <f t="shared" si="42"/>
        <v>0</v>
      </c>
      <c r="G94" s="81">
        <f t="shared" si="42"/>
        <v>0</v>
      </c>
      <c r="H94" s="81">
        <f t="shared" si="42"/>
        <v>0</v>
      </c>
      <c r="I94" s="81">
        <f t="shared" si="42"/>
        <v>0</v>
      </c>
      <c r="J94" s="81">
        <f t="shared" si="42"/>
        <v>0</v>
      </c>
      <c r="K94" s="81">
        <f t="shared" si="42"/>
        <v>0</v>
      </c>
      <c r="L94" s="81">
        <f t="shared" si="42"/>
        <v>80</v>
      </c>
      <c r="M94" s="81">
        <f t="shared" si="42"/>
        <v>0</v>
      </c>
      <c r="N94" s="82">
        <f t="shared" si="42"/>
        <v>12938</v>
      </c>
    </row>
    <row r="95" spans="1:14" s="124" customFormat="1" ht="10.5" customHeight="1" thickBot="1">
      <c r="A95" s="83"/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1:14" s="1" customFormat="1" ht="10.5" customHeight="1" thickBot="1">
      <c r="A96" s="97" t="s">
        <v>1</v>
      </c>
      <c r="B96" s="97" t="s">
        <v>2</v>
      </c>
      <c r="C96" s="98" t="s">
        <v>3</v>
      </c>
      <c r="D96" s="98" t="s">
        <v>75</v>
      </c>
      <c r="E96" s="98" t="s">
        <v>7</v>
      </c>
      <c r="F96" s="98" t="s">
        <v>4</v>
      </c>
      <c r="G96" s="98" t="s">
        <v>5</v>
      </c>
      <c r="H96" s="98" t="s">
        <v>15</v>
      </c>
      <c r="I96" s="98" t="s">
        <v>6</v>
      </c>
      <c r="J96" s="98" t="s">
        <v>8</v>
      </c>
      <c r="K96" s="98" t="s">
        <v>113</v>
      </c>
      <c r="L96" s="98" t="s">
        <v>9</v>
      </c>
      <c r="M96" s="98" t="s">
        <v>10</v>
      </c>
      <c r="N96" s="99" t="s">
        <v>11</v>
      </c>
    </row>
    <row r="97" spans="1:14" ht="10.5" customHeight="1">
      <c r="A97" s="21" t="s">
        <v>47</v>
      </c>
      <c r="B97" s="22" t="s">
        <v>13</v>
      </c>
      <c r="C97" s="23">
        <v>5561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4">
        <f>SUM(C97:M97)</f>
        <v>5561</v>
      </c>
    </row>
    <row r="98" spans="1:14" ht="10.5" customHeight="1">
      <c r="A98" s="25"/>
      <c r="B98" s="17" t="s">
        <v>81</v>
      </c>
      <c r="C98" s="18">
        <v>-38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6">
        <f>SUM(C98:M98)</f>
        <v>-38</v>
      </c>
    </row>
    <row r="99" spans="1:14" ht="10.5" customHeight="1" thickBot="1">
      <c r="A99" s="35"/>
      <c r="B99" s="19" t="s">
        <v>138</v>
      </c>
      <c r="C99" s="20">
        <f>SUM(C97:C98)</f>
        <v>5523</v>
      </c>
      <c r="D99" s="20">
        <f aca="true" t="shared" si="43" ref="D99:N99">SUM(D97:D98)</f>
        <v>0</v>
      </c>
      <c r="E99" s="20">
        <f t="shared" si="43"/>
        <v>0</v>
      </c>
      <c r="F99" s="20">
        <f t="shared" si="43"/>
        <v>0</v>
      </c>
      <c r="G99" s="20">
        <f t="shared" si="43"/>
        <v>0</v>
      </c>
      <c r="H99" s="20">
        <f t="shared" si="43"/>
        <v>0</v>
      </c>
      <c r="I99" s="20">
        <f t="shared" si="43"/>
        <v>0</v>
      </c>
      <c r="J99" s="20">
        <f t="shared" si="43"/>
        <v>0</v>
      </c>
      <c r="K99" s="20">
        <f t="shared" si="43"/>
        <v>0</v>
      </c>
      <c r="L99" s="20">
        <f t="shared" si="43"/>
        <v>0</v>
      </c>
      <c r="M99" s="20">
        <f t="shared" si="43"/>
        <v>0</v>
      </c>
      <c r="N99" s="36">
        <f t="shared" si="43"/>
        <v>5523</v>
      </c>
    </row>
    <row r="100" spans="1:15" ht="10.5" customHeight="1">
      <c r="A100" s="21" t="s">
        <v>48</v>
      </c>
      <c r="B100" s="22" t="s">
        <v>49</v>
      </c>
      <c r="C100" s="23">
        <v>280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4">
        <f>SUM(C100:M100)</f>
        <v>280</v>
      </c>
      <c r="O100" s="5"/>
    </row>
    <row r="101" spans="1:15" ht="10.5" customHeight="1">
      <c r="A101" s="25"/>
      <c r="B101" s="17" t="s">
        <v>81</v>
      </c>
      <c r="C101" s="18">
        <v>159</v>
      </c>
      <c r="D101" s="18"/>
      <c r="E101" s="18">
        <v>116</v>
      </c>
      <c r="F101" s="18"/>
      <c r="G101" s="18"/>
      <c r="H101" s="18"/>
      <c r="I101" s="18"/>
      <c r="J101" s="18"/>
      <c r="K101" s="18"/>
      <c r="L101" s="18"/>
      <c r="M101" s="18"/>
      <c r="N101" s="26">
        <f>SUM(C101:M101)</f>
        <v>275</v>
      </c>
      <c r="O101" s="5"/>
    </row>
    <row r="102" spans="1:15" ht="10.5" customHeight="1" thickBot="1">
      <c r="A102" s="27"/>
      <c r="B102" s="28" t="s">
        <v>139</v>
      </c>
      <c r="C102" s="29">
        <f>SUM(C100:C101)</f>
        <v>439</v>
      </c>
      <c r="D102" s="29">
        <f aca="true" t="shared" si="44" ref="D102:N102">SUM(D100:D101)</f>
        <v>0</v>
      </c>
      <c r="E102" s="29">
        <f t="shared" si="44"/>
        <v>116</v>
      </c>
      <c r="F102" s="29">
        <f t="shared" si="44"/>
        <v>0</v>
      </c>
      <c r="G102" s="29">
        <f t="shared" si="44"/>
        <v>0</v>
      </c>
      <c r="H102" s="29">
        <f t="shared" si="44"/>
        <v>0</v>
      </c>
      <c r="I102" s="29">
        <f t="shared" si="44"/>
        <v>0</v>
      </c>
      <c r="J102" s="29">
        <f t="shared" si="44"/>
        <v>0</v>
      </c>
      <c r="K102" s="29">
        <f t="shared" si="44"/>
        <v>0</v>
      </c>
      <c r="L102" s="29">
        <f t="shared" si="44"/>
        <v>0</v>
      </c>
      <c r="M102" s="29">
        <f t="shared" si="44"/>
        <v>0</v>
      </c>
      <c r="N102" s="30">
        <f t="shared" si="44"/>
        <v>555</v>
      </c>
      <c r="O102" s="5"/>
    </row>
    <row r="103" spans="1:14" s="1" customFormat="1" ht="10.5" customHeight="1">
      <c r="A103" s="74">
        <v>3</v>
      </c>
      <c r="B103" s="75" t="s">
        <v>51</v>
      </c>
      <c r="C103" s="76">
        <f>C92+C97+C100</f>
        <v>5841</v>
      </c>
      <c r="D103" s="76">
        <f aca="true" t="shared" si="45" ref="D103:N103">D92+D97+D100</f>
        <v>0</v>
      </c>
      <c r="E103" s="76">
        <f t="shared" si="45"/>
        <v>9553</v>
      </c>
      <c r="F103" s="76">
        <f t="shared" si="45"/>
        <v>0</v>
      </c>
      <c r="G103" s="76">
        <f t="shared" si="45"/>
        <v>0</v>
      </c>
      <c r="H103" s="76">
        <f t="shared" si="45"/>
        <v>0</v>
      </c>
      <c r="I103" s="76">
        <f t="shared" si="45"/>
        <v>0</v>
      </c>
      <c r="J103" s="76">
        <f t="shared" si="45"/>
        <v>0</v>
      </c>
      <c r="K103" s="76">
        <f t="shared" si="45"/>
        <v>0</v>
      </c>
      <c r="L103" s="76">
        <f t="shared" si="45"/>
        <v>0</v>
      </c>
      <c r="M103" s="76">
        <f t="shared" si="45"/>
        <v>0</v>
      </c>
      <c r="N103" s="77">
        <f t="shared" si="45"/>
        <v>15394</v>
      </c>
    </row>
    <row r="104" spans="1:14" s="1" customFormat="1" ht="10.5" customHeight="1">
      <c r="A104" s="40"/>
      <c r="B104" s="41" t="s">
        <v>81</v>
      </c>
      <c r="C104" s="42">
        <f>C93+C98+C101</f>
        <v>165</v>
      </c>
      <c r="D104" s="42">
        <f aca="true" t="shared" si="46" ref="D104:N104">D93+D98+D101</f>
        <v>0</v>
      </c>
      <c r="E104" s="42">
        <f t="shared" si="46"/>
        <v>3377</v>
      </c>
      <c r="F104" s="42">
        <f t="shared" si="46"/>
        <v>0</v>
      </c>
      <c r="G104" s="42">
        <f t="shared" si="46"/>
        <v>0</v>
      </c>
      <c r="H104" s="42">
        <f t="shared" si="46"/>
        <v>0</v>
      </c>
      <c r="I104" s="42">
        <f t="shared" si="46"/>
        <v>0</v>
      </c>
      <c r="J104" s="42">
        <f t="shared" si="46"/>
        <v>0</v>
      </c>
      <c r="K104" s="42">
        <f t="shared" si="46"/>
        <v>0</v>
      </c>
      <c r="L104" s="42">
        <f t="shared" si="46"/>
        <v>80</v>
      </c>
      <c r="M104" s="42">
        <f t="shared" si="46"/>
        <v>0</v>
      </c>
      <c r="N104" s="42">
        <f t="shared" si="46"/>
        <v>3622</v>
      </c>
    </row>
    <row r="105" spans="1:14" s="1" customFormat="1" ht="10.5" customHeight="1" thickBot="1">
      <c r="A105" s="46"/>
      <c r="B105" s="47" t="s">
        <v>124</v>
      </c>
      <c r="C105" s="48">
        <f>SUM(C103:C104)</f>
        <v>6006</v>
      </c>
      <c r="D105" s="48">
        <f aca="true" t="shared" si="47" ref="D105:N105">SUM(D103:D104)</f>
        <v>0</v>
      </c>
      <c r="E105" s="48">
        <f t="shared" si="47"/>
        <v>12930</v>
      </c>
      <c r="F105" s="48">
        <f t="shared" si="47"/>
        <v>0</v>
      </c>
      <c r="G105" s="48">
        <f t="shared" si="47"/>
        <v>0</v>
      </c>
      <c r="H105" s="48">
        <f t="shared" si="47"/>
        <v>0</v>
      </c>
      <c r="I105" s="48">
        <f t="shared" si="47"/>
        <v>0</v>
      </c>
      <c r="J105" s="48">
        <f t="shared" si="47"/>
        <v>0</v>
      </c>
      <c r="K105" s="48">
        <f t="shared" si="47"/>
        <v>0</v>
      </c>
      <c r="L105" s="48">
        <f t="shared" si="47"/>
        <v>80</v>
      </c>
      <c r="M105" s="48">
        <f t="shared" si="47"/>
        <v>0</v>
      </c>
      <c r="N105" s="56">
        <f t="shared" si="47"/>
        <v>19016</v>
      </c>
    </row>
    <row r="106" spans="1:15" ht="10.5" customHeight="1">
      <c r="A106" s="21" t="s">
        <v>52</v>
      </c>
      <c r="B106" s="22" t="s">
        <v>53</v>
      </c>
      <c r="C106" s="23">
        <v>250</v>
      </c>
      <c r="D106" s="23"/>
      <c r="E106" s="23">
        <v>7809</v>
      </c>
      <c r="F106" s="23"/>
      <c r="G106" s="23"/>
      <c r="H106" s="23"/>
      <c r="I106" s="23"/>
      <c r="J106" s="23"/>
      <c r="K106" s="23"/>
      <c r="L106" s="23"/>
      <c r="M106" s="23"/>
      <c r="N106" s="24">
        <f>SUM(C106:M106)</f>
        <v>8059</v>
      </c>
      <c r="O106" s="5"/>
    </row>
    <row r="107" spans="1:15" ht="10.5" customHeight="1">
      <c r="A107" s="31"/>
      <c r="B107" s="32" t="s">
        <v>81</v>
      </c>
      <c r="C107" s="33"/>
      <c r="D107" s="33"/>
      <c r="E107" s="33">
        <v>-368</v>
      </c>
      <c r="F107" s="33"/>
      <c r="G107" s="33"/>
      <c r="H107" s="33"/>
      <c r="I107" s="33"/>
      <c r="J107" s="33"/>
      <c r="K107" s="33"/>
      <c r="L107" s="33"/>
      <c r="M107" s="33"/>
      <c r="N107" s="34">
        <f aca="true" t="shared" si="48" ref="N107:N116">SUM(C107:M107)</f>
        <v>-368</v>
      </c>
      <c r="O107" s="5"/>
    </row>
    <row r="108" spans="1:15" ht="10.5" customHeight="1" thickBot="1">
      <c r="A108" s="79"/>
      <c r="B108" s="80" t="s">
        <v>142</v>
      </c>
      <c r="C108" s="81">
        <f>SUM(C106:C107)</f>
        <v>250</v>
      </c>
      <c r="D108" s="81">
        <f aca="true" t="shared" si="49" ref="D108:N108">SUM(D106:D107)</f>
        <v>0</v>
      </c>
      <c r="E108" s="81">
        <f t="shared" si="49"/>
        <v>7441</v>
      </c>
      <c r="F108" s="81">
        <f t="shared" si="49"/>
        <v>0</v>
      </c>
      <c r="G108" s="81">
        <f t="shared" si="49"/>
        <v>0</v>
      </c>
      <c r="H108" s="81">
        <f t="shared" si="49"/>
        <v>0</v>
      </c>
      <c r="I108" s="81">
        <f t="shared" si="49"/>
        <v>0</v>
      </c>
      <c r="J108" s="81">
        <f t="shared" si="49"/>
        <v>0</v>
      </c>
      <c r="K108" s="81">
        <f t="shared" si="49"/>
        <v>0</v>
      </c>
      <c r="L108" s="81">
        <f t="shared" si="49"/>
        <v>0</v>
      </c>
      <c r="M108" s="81">
        <f t="shared" si="49"/>
        <v>0</v>
      </c>
      <c r="N108" s="82">
        <f t="shared" si="49"/>
        <v>7691</v>
      </c>
      <c r="O108" s="5"/>
    </row>
    <row r="109" spans="1:14" ht="10.5" customHeight="1" thickBot="1">
      <c r="A109" s="13" t="s">
        <v>54</v>
      </c>
      <c r="B109" s="14" t="s">
        <v>55</v>
      </c>
      <c r="C109" s="15">
        <v>276</v>
      </c>
      <c r="D109" s="15"/>
      <c r="E109" s="15">
        <v>6897</v>
      </c>
      <c r="F109" s="15"/>
      <c r="G109" s="15"/>
      <c r="H109" s="15"/>
      <c r="I109" s="15"/>
      <c r="J109" s="15"/>
      <c r="K109" s="15"/>
      <c r="L109" s="15">
        <v>2660</v>
      </c>
      <c r="M109" s="15"/>
      <c r="N109" s="16">
        <f t="shared" si="48"/>
        <v>9833</v>
      </c>
    </row>
    <row r="110" spans="1:14" ht="10.5" customHeight="1">
      <c r="A110" s="21" t="s">
        <v>56</v>
      </c>
      <c r="B110" s="22" t="s">
        <v>57</v>
      </c>
      <c r="C110" s="23">
        <v>18</v>
      </c>
      <c r="D110" s="23"/>
      <c r="E110" s="23">
        <v>6351</v>
      </c>
      <c r="F110" s="23"/>
      <c r="G110" s="23"/>
      <c r="H110" s="23"/>
      <c r="I110" s="23"/>
      <c r="J110" s="23"/>
      <c r="K110" s="23"/>
      <c r="L110" s="23"/>
      <c r="M110" s="23"/>
      <c r="N110" s="24">
        <f t="shared" si="48"/>
        <v>6369</v>
      </c>
    </row>
    <row r="111" spans="1:14" ht="10.5" customHeight="1">
      <c r="A111" s="25"/>
      <c r="B111" s="32" t="s">
        <v>81</v>
      </c>
      <c r="C111" s="18"/>
      <c r="D111" s="18"/>
      <c r="E111" s="18">
        <v>-652</v>
      </c>
      <c r="F111" s="18"/>
      <c r="G111" s="18"/>
      <c r="H111" s="18"/>
      <c r="I111" s="18"/>
      <c r="J111" s="18"/>
      <c r="K111" s="18"/>
      <c r="L111" s="18"/>
      <c r="M111" s="18"/>
      <c r="N111" s="34">
        <f t="shared" si="48"/>
        <v>-652</v>
      </c>
    </row>
    <row r="112" spans="1:14" ht="10.5" customHeight="1" thickBot="1">
      <c r="A112" s="27"/>
      <c r="B112" s="28" t="s">
        <v>143</v>
      </c>
      <c r="C112" s="29">
        <f>SUM(C110:C111)</f>
        <v>18</v>
      </c>
      <c r="D112" s="29">
        <f aca="true" t="shared" si="50" ref="D112:N112">SUM(D110:D111)</f>
        <v>0</v>
      </c>
      <c r="E112" s="29">
        <f t="shared" si="50"/>
        <v>5699</v>
      </c>
      <c r="F112" s="29">
        <f t="shared" si="50"/>
        <v>0</v>
      </c>
      <c r="G112" s="29">
        <f t="shared" si="50"/>
        <v>0</v>
      </c>
      <c r="H112" s="29">
        <f t="shared" si="50"/>
        <v>0</v>
      </c>
      <c r="I112" s="29">
        <f t="shared" si="50"/>
        <v>0</v>
      </c>
      <c r="J112" s="29">
        <f t="shared" si="50"/>
        <v>0</v>
      </c>
      <c r="K112" s="29">
        <f t="shared" si="50"/>
        <v>0</v>
      </c>
      <c r="L112" s="29">
        <f t="shared" si="50"/>
        <v>0</v>
      </c>
      <c r="M112" s="29">
        <f t="shared" si="50"/>
        <v>0</v>
      </c>
      <c r="N112" s="30">
        <f t="shared" si="50"/>
        <v>5717</v>
      </c>
    </row>
    <row r="113" spans="1:14" ht="10.5" customHeight="1">
      <c r="A113" s="21" t="s">
        <v>58</v>
      </c>
      <c r="B113" s="22" t="s">
        <v>59</v>
      </c>
      <c r="C113" s="23"/>
      <c r="D113" s="23"/>
      <c r="E113" s="23">
        <v>7208</v>
      </c>
      <c r="F113" s="23"/>
      <c r="G113" s="23"/>
      <c r="H113" s="23"/>
      <c r="I113" s="23"/>
      <c r="J113" s="23"/>
      <c r="K113" s="23"/>
      <c r="L113" s="23"/>
      <c r="M113" s="23"/>
      <c r="N113" s="24">
        <f t="shared" si="48"/>
        <v>7208</v>
      </c>
    </row>
    <row r="114" spans="1:14" ht="10.5" customHeight="1">
      <c r="A114" s="35"/>
      <c r="B114" s="32" t="s">
        <v>81</v>
      </c>
      <c r="C114" s="20"/>
      <c r="D114" s="20"/>
      <c r="E114" s="20">
        <v>-686</v>
      </c>
      <c r="F114" s="20"/>
      <c r="G114" s="20"/>
      <c r="H114" s="20"/>
      <c r="I114" s="20"/>
      <c r="J114" s="20"/>
      <c r="K114" s="20"/>
      <c r="L114" s="20"/>
      <c r="M114" s="20"/>
      <c r="N114" s="34">
        <f t="shared" si="48"/>
        <v>-686</v>
      </c>
    </row>
    <row r="115" spans="1:14" ht="10.5" customHeight="1" thickBot="1">
      <c r="A115" s="27"/>
      <c r="B115" s="28" t="s">
        <v>144</v>
      </c>
      <c r="C115" s="29">
        <f>SUM(C113:C114)</f>
        <v>0</v>
      </c>
      <c r="D115" s="29">
        <f aca="true" t="shared" si="51" ref="D115:N115">SUM(D113:D114)</f>
        <v>0</v>
      </c>
      <c r="E115" s="29">
        <f t="shared" si="51"/>
        <v>6522</v>
      </c>
      <c r="F115" s="29">
        <f t="shared" si="51"/>
        <v>0</v>
      </c>
      <c r="G115" s="29">
        <f t="shared" si="51"/>
        <v>0</v>
      </c>
      <c r="H115" s="29">
        <f t="shared" si="51"/>
        <v>0</v>
      </c>
      <c r="I115" s="29">
        <f t="shared" si="51"/>
        <v>0</v>
      </c>
      <c r="J115" s="29">
        <f t="shared" si="51"/>
        <v>0</v>
      </c>
      <c r="K115" s="29">
        <f t="shared" si="51"/>
        <v>0</v>
      </c>
      <c r="L115" s="29">
        <f t="shared" si="51"/>
        <v>0</v>
      </c>
      <c r="M115" s="29">
        <f t="shared" si="51"/>
        <v>0</v>
      </c>
      <c r="N115" s="30">
        <f t="shared" si="51"/>
        <v>6522</v>
      </c>
    </row>
    <row r="116" spans="1:14" ht="10.5" customHeight="1" thickBot="1">
      <c r="A116" s="79" t="s">
        <v>60</v>
      </c>
      <c r="B116" s="80" t="s">
        <v>78</v>
      </c>
      <c r="C116" s="81">
        <v>9968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34">
        <f t="shared" si="48"/>
        <v>9968</v>
      </c>
    </row>
    <row r="117" spans="1:15" s="1" customFormat="1" ht="10.5" customHeight="1">
      <c r="A117" s="37">
        <v>4</v>
      </c>
      <c r="B117" s="38" t="s">
        <v>61</v>
      </c>
      <c r="C117" s="39">
        <f>C106+C109+C110+C113+C116</f>
        <v>10512</v>
      </c>
      <c r="D117" s="39">
        <f aca="true" t="shared" si="52" ref="D117:N117">D106+D109+D110+D113+D116</f>
        <v>0</v>
      </c>
      <c r="E117" s="39">
        <f t="shared" si="52"/>
        <v>28265</v>
      </c>
      <c r="F117" s="39">
        <f t="shared" si="52"/>
        <v>0</v>
      </c>
      <c r="G117" s="39">
        <f t="shared" si="52"/>
        <v>0</v>
      </c>
      <c r="H117" s="39">
        <f t="shared" si="52"/>
        <v>0</v>
      </c>
      <c r="I117" s="39">
        <f t="shared" si="52"/>
        <v>0</v>
      </c>
      <c r="J117" s="39">
        <f t="shared" si="52"/>
        <v>0</v>
      </c>
      <c r="K117" s="39">
        <f t="shared" si="52"/>
        <v>0</v>
      </c>
      <c r="L117" s="39">
        <f t="shared" si="52"/>
        <v>2660</v>
      </c>
      <c r="M117" s="39">
        <f t="shared" si="52"/>
        <v>0</v>
      </c>
      <c r="N117" s="55">
        <f t="shared" si="52"/>
        <v>41437</v>
      </c>
      <c r="O117" s="7"/>
    </row>
    <row r="118" spans="1:15" s="1" customFormat="1" ht="10.5" customHeight="1">
      <c r="A118" s="40"/>
      <c r="B118" s="41" t="s">
        <v>81</v>
      </c>
      <c r="C118" s="42">
        <f>C107+C111+C114</f>
        <v>0</v>
      </c>
      <c r="D118" s="42">
        <f aca="true" t="shared" si="53" ref="D118:N118">D107+D111+D114</f>
        <v>0</v>
      </c>
      <c r="E118" s="42">
        <f t="shared" si="53"/>
        <v>-1706</v>
      </c>
      <c r="F118" s="42">
        <f t="shared" si="53"/>
        <v>0</v>
      </c>
      <c r="G118" s="42">
        <f t="shared" si="53"/>
        <v>0</v>
      </c>
      <c r="H118" s="42">
        <f t="shared" si="53"/>
        <v>0</v>
      </c>
      <c r="I118" s="42">
        <f t="shared" si="53"/>
        <v>0</v>
      </c>
      <c r="J118" s="42">
        <f t="shared" si="53"/>
        <v>0</v>
      </c>
      <c r="K118" s="42">
        <f t="shared" si="53"/>
        <v>0</v>
      </c>
      <c r="L118" s="42">
        <f t="shared" si="53"/>
        <v>0</v>
      </c>
      <c r="M118" s="42">
        <f t="shared" si="53"/>
        <v>0</v>
      </c>
      <c r="N118" s="42">
        <f t="shared" si="53"/>
        <v>-1706</v>
      </c>
      <c r="O118" s="7"/>
    </row>
    <row r="119" spans="1:15" s="1" customFormat="1" ht="10.5" customHeight="1" thickBot="1">
      <c r="A119" s="43"/>
      <c r="B119" s="44" t="s">
        <v>125</v>
      </c>
      <c r="C119" s="45">
        <f>SUM(C117:C118)</f>
        <v>10512</v>
      </c>
      <c r="D119" s="45">
        <f aca="true" t="shared" si="54" ref="D119:N119">SUM(D117:D118)</f>
        <v>0</v>
      </c>
      <c r="E119" s="45">
        <f t="shared" si="54"/>
        <v>26559</v>
      </c>
      <c r="F119" s="45">
        <f t="shared" si="54"/>
        <v>0</v>
      </c>
      <c r="G119" s="45">
        <f t="shared" si="54"/>
        <v>0</v>
      </c>
      <c r="H119" s="45">
        <f t="shared" si="54"/>
        <v>0</v>
      </c>
      <c r="I119" s="45">
        <f t="shared" si="54"/>
        <v>0</v>
      </c>
      <c r="J119" s="45">
        <f t="shared" si="54"/>
        <v>0</v>
      </c>
      <c r="K119" s="45">
        <f t="shared" si="54"/>
        <v>0</v>
      </c>
      <c r="L119" s="45">
        <f t="shared" si="54"/>
        <v>2660</v>
      </c>
      <c r="M119" s="45">
        <f t="shared" si="54"/>
        <v>0</v>
      </c>
      <c r="N119" s="57">
        <f t="shared" si="54"/>
        <v>39731</v>
      </c>
      <c r="O119" s="7"/>
    </row>
    <row r="120" spans="1:14" s="1" customFormat="1" ht="10.5" customHeight="1">
      <c r="A120" s="37">
        <v>5</v>
      </c>
      <c r="B120" s="38" t="s">
        <v>69</v>
      </c>
      <c r="C120" s="39">
        <v>676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55">
        <f>SUM(C120:M120)</f>
        <v>676</v>
      </c>
    </row>
    <row r="121" spans="1:14" s="1" customFormat="1" ht="10.5" customHeight="1">
      <c r="A121" s="40"/>
      <c r="B121" s="41" t="s">
        <v>81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>
        <v>1300</v>
      </c>
      <c r="M121" s="42"/>
      <c r="N121" s="66">
        <f>SUM(C121:M121)</f>
        <v>1300</v>
      </c>
    </row>
    <row r="122" spans="1:14" s="1" customFormat="1" ht="10.5" customHeight="1" thickBot="1">
      <c r="A122" s="46"/>
      <c r="B122" s="47" t="s">
        <v>126</v>
      </c>
      <c r="C122" s="48">
        <f>SUM(C120:C121)</f>
        <v>676</v>
      </c>
      <c r="D122" s="48">
        <f aca="true" t="shared" si="55" ref="D122:N122">SUM(D120:D121)</f>
        <v>0</v>
      </c>
      <c r="E122" s="48">
        <f t="shared" si="55"/>
        <v>0</v>
      </c>
      <c r="F122" s="48">
        <f t="shared" si="55"/>
        <v>0</v>
      </c>
      <c r="G122" s="48">
        <f t="shared" si="55"/>
        <v>0</v>
      </c>
      <c r="H122" s="48">
        <f t="shared" si="55"/>
        <v>0</v>
      </c>
      <c r="I122" s="48">
        <f t="shared" si="55"/>
        <v>0</v>
      </c>
      <c r="J122" s="48">
        <f t="shared" si="55"/>
        <v>0</v>
      </c>
      <c r="K122" s="48">
        <f t="shared" si="55"/>
        <v>0</v>
      </c>
      <c r="L122" s="48">
        <f t="shared" si="55"/>
        <v>1300</v>
      </c>
      <c r="M122" s="48">
        <f t="shared" si="55"/>
        <v>0</v>
      </c>
      <c r="N122" s="56">
        <f t="shared" si="55"/>
        <v>1976</v>
      </c>
    </row>
    <row r="123" spans="1:15" s="1" customFormat="1" ht="10.5" customHeight="1">
      <c r="A123" s="37"/>
      <c r="B123" s="38" t="s">
        <v>62</v>
      </c>
      <c r="C123" s="39">
        <f aca="true" t="shared" si="56" ref="C123:N123">C89+C103+C117+C120</f>
        <v>20509</v>
      </c>
      <c r="D123" s="39">
        <f t="shared" si="56"/>
        <v>0</v>
      </c>
      <c r="E123" s="39">
        <f t="shared" si="56"/>
        <v>37895</v>
      </c>
      <c r="F123" s="39">
        <f t="shared" si="56"/>
        <v>0</v>
      </c>
      <c r="G123" s="39">
        <f t="shared" si="56"/>
        <v>0</v>
      </c>
      <c r="H123" s="39">
        <f t="shared" si="56"/>
        <v>0</v>
      </c>
      <c r="I123" s="39">
        <f t="shared" si="56"/>
        <v>0</v>
      </c>
      <c r="J123" s="39">
        <f t="shared" si="56"/>
        <v>0</v>
      </c>
      <c r="K123" s="39">
        <f t="shared" si="56"/>
        <v>0</v>
      </c>
      <c r="L123" s="39">
        <f t="shared" si="56"/>
        <v>2660</v>
      </c>
      <c r="M123" s="39">
        <f t="shared" si="56"/>
        <v>0</v>
      </c>
      <c r="N123" s="55">
        <f t="shared" si="56"/>
        <v>61064</v>
      </c>
      <c r="O123" s="7"/>
    </row>
    <row r="124" spans="1:15" s="1" customFormat="1" ht="10.5" customHeight="1">
      <c r="A124" s="40"/>
      <c r="B124" s="41" t="s">
        <v>81</v>
      </c>
      <c r="C124" s="42">
        <f>C104+C118+C121+C90</f>
        <v>907</v>
      </c>
      <c r="D124" s="42">
        <f aca="true" t="shared" si="57" ref="D124:N124">D104+D118+D121+D90</f>
        <v>0</v>
      </c>
      <c r="E124" s="42">
        <f t="shared" si="57"/>
        <v>1721</v>
      </c>
      <c r="F124" s="42">
        <f t="shared" si="57"/>
        <v>0</v>
      </c>
      <c r="G124" s="42">
        <f t="shared" si="57"/>
        <v>0</v>
      </c>
      <c r="H124" s="42">
        <f t="shared" si="57"/>
        <v>0</v>
      </c>
      <c r="I124" s="42">
        <f t="shared" si="57"/>
        <v>0</v>
      </c>
      <c r="J124" s="42">
        <f t="shared" si="57"/>
        <v>0</v>
      </c>
      <c r="K124" s="42">
        <f t="shared" si="57"/>
        <v>0</v>
      </c>
      <c r="L124" s="42">
        <f t="shared" si="57"/>
        <v>1555</v>
      </c>
      <c r="M124" s="42">
        <f t="shared" si="57"/>
        <v>0</v>
      </c>
      <c r="N124" s="42">
        <f t="shared" si="57"/>
        <v>4183</v>
      </c>
      <c r="O124" s="7"/>
    </row>
    <row r="125" spans="1:14" s="1" customFormat="1" ht="10.5" customHeight="1" thickBot="1">
      <c r="A125" s="46"/>
      <c r="B125" s="47" t="s">
        <v>95</v>
      </c>
      <c r="C125" s="48">
        <f>SUM(C123:C124)</f>
        <v>21416</v>
      </c>
      <c r="D125" s="48">
        <f aca="true" t="shared" si="58" ref="D125:N125">SUM(D123:D124)</f>
        <v>0</v>
      </c>
      <c r="E125" s="48">
        <f t="shared" si="58"/>
        <v>39616</v>
      </c>
      <c r="F125" s="48">
        <f t="shared" si="58"/>
        <v>0</v>
      </c>
      <c r="G125" s="48">
        <f t="shared" si="58"/>
        <v>0</v>
      </c>
      <c r="H125" s="48">
        <f t="shared" si="58"/>
        <v>0</v>
      </c>
      <c r="I125" s="48">
        <f t="shared" si="58"/>
        <v>0</v>
      </c>
      <c r="J125" s="48">
        <f t="shared" si="58"/>
        <v>0</v>
      </c>
      <c r="K125" s="48">
        <f t="shared" si="58"/>
        <v>0</v>
      </c>
      <c r="L125" s="48">
        <f t="shared" si="58"/>
        <v>4215</v>
      </c>
      <c r="M125" s="48">
        <f t="shared" si="58"/>
        <v>0</v>
      </c>
      <c r="N125" s="56">
        <f t="shared" si="58"/>
        <v>65247</v>
      </c>
    </row>
    <row r="126" spans="1:15" s="3" customFormat="1" ht="10.5" customHeight="1">
      <c r="A126" s="86"/>
      <c r="B126" s="87" t="s">
        <v>44</v>
      </c>
      <c r="C126" s="88">
        <f aca="true" t="shared" si="59" ref="C126:N126">C80+C123</f>
        <v>46623</v>
      </c>
      <c r="D126" s="88">
        <f t="shared" si="59"/>
        <v>755</v>
      </c>
      <c r="E126" s="88">
        <f t="shared" si="59"/>
        <v>54670</v>
      </c>
      <c r="F126" s="88">
        <f t="shared" si="59"/>
        <v>222342</v>
      </c>
      <c r="G126" s="88">
        <f t="shared" si="59"/>
        <v>62402</v>
      </c>
      <c r="H126" s="88">
        <f t="shared" si="59"/>
        <v>59828</v>
      </c>
      <c r="I126" s="88">
        <f t="shared" si="59"/>
        <v>126014</v>
      </c>
      <c r="J126" s="88">
        <f t="shared" si="59"/>
        <v>27105</v>
      </c>
      <c r="K126" s="88">
        <f t="shared" si="59"/>
        <v>4500</v>
      </c>
      <c r="L126" s="88">
        <f t="shared" si="59"/>
        <v>4760</v>
      </c>
      <c r="M126" s="88">
        <f t="shared" si="59"/>
        <v>0</v>
      </c>
      <c r="N126" s="89">
        <f t="shared" si="59"/>
        <v>608999</v>
      </c>
      <c r="O126" s="8"/>
    </row>
    <row r="127" spans="1:15" s="3" customFormat="1" ht="10.5" customHeight="1">
      <c r="A127" s="52"/>
      <c r="B127" s="53" t="s">
        <v>96</v>
      </c>
      <c r="C127" s="54">
        <f aca="true" t="shared" si="60" ref="C127:N127">C81+C124</f>
        <v>-1229</v>
      </c>
      <c r="D127" s="54">
        <f t="shared" si="60"/>
        <v>0</v>
      </c>
      <c r="E127" s="54">
        <f t="shared" si="60"/>
        <v>1323</v>
      </c>
      <c r="F127" s="54">
        <f t="shared" si="60"/>
        <v>24113</v>
      </c>
      <c r="G127" s="54">
        <f t="shared" si="60"/>
        <v>340</v>
      </c>
      <c r="H127" s="54">
        <f t="shared" si="60"/>
        <v>-39353</v>
      </c>
      <c r="I127" s="54">
        <f t="shared" si="60"/>
        <v>1828</v>
      </c>
      <c r="J127" s="54">
        <f t="shared" si="60"/>
        <v>197</v>
      </c>
      <c r="K127" s="54">
        <f t="shared" si="60"/>
        <v>0</v>
      </c>
      <c r="L127" s="54">
        <f t="shared" si="60"/>
        <v>1705</v>
      </c>
      <c r="M127" s="54">
        <f t="shared" si="60"/>
        <v>0</v>
      </c>
      <c r="N127" s="54">
        <f t="shared" si="60"/>
        <v>-11076</v>
      </c>
      <c r="O127" s="8"/>
    </row>
    <row r="128" spans="1:15" s="3" customFormat="1" ht="10.5" customHeight="1" thickBot="1">
      <c r="A128" s="68"/>
      <c r="B128" s="69" t="s">
        <v>99</v>
      </c>
      <c r="C128" s="70">
        <f>SUM(C126:C127)</f>
        <v>45394</v>
      </c>
      <c r="D128" s="70">
        <f aca="true" t="shared" si="61" ref="D128:N128">SUM(D126:D127)</f>
        <v>755</v>
      </c>
      <c r="E128" s="70">
        <f t="shared" si="61"/>
        <v>55993</v>
      </c>
      <c r="F128" s="70">
        <f t="shared" si="61"/>
        <v>246455</v>
      </c>
      <c r="G128" s="70">
        <f t="shared" si="61"/>
        <v>62742</v>
      </c>
      <c r="H128" s="70">
        <f t="shared" si="61"/>
        <v>20475</v>
      </c>
      <c r="I128" s="70">
        <f t="shared" si="61"/>
        <v>127842</v>
      </c>
      <c r="J128" s="70">
        <f t="shared" si="61"/>
        <v>27302</v>
      </c>
      <c r="K128" s="70">
        <f t="shared" si="61"/>
        <v>4500</v>
      </c>
      <c r="L128" s="70">
        <f t="shared" si="61"/>
        <v>6465</v>
      </c>
      <c r="M128" s="70">
        <f t="shared" si="61"/>
        <v>0</v>
      </c>
      <c r="N128" s="71">
        <f t="shared" si="61"/>
        <v>597923</v>
      </c>
      <c r="O128" s="8"/>
    </row>
    <row r="129" spans="1:15" ht="10.5" customHeight="1">
      <c r="A129" s="31" t="s">
        <v>63</v>
      </c>
      <c r="B129" s="32" t="s">
        <v>65</v>
      </c>
      <c r="C129" s="33">
        <v>5390</v>
      </c>
      <c r="D129" s="33"/>
      <c r="E129" s="33">
        <v>1132</v>
      </c>
      <c r="F129" s="33"/>
      <c r="G129" s="33"/>
      <c r="H129" s="33"/>
      <c r="I129" s="33"/>
      <c r="J129" s="33"/>
      <c r="K129" s="33"/>
      <c r="L129" s="33"/>
      <c r="M129" s="33"/>
      <c r="N129" s="34">
        <f>SUM(C129:M129)</f>
        <v>6522</v>
      </c>
      <c r="O129" s="1"/>
    </row>
    <row r="130" spans="1:15" ht="10.5" customHeight="1" thickBot="1">
      <c r="A130" s="35" t="s">
        <v>64</v>
      </c>
      <c r="B130" s="19" t="s">
        <v>0</v>
      </c>
      <c r="C130" s="20">
        <v>725</v>
      </c>
      <c r="D130" s="20"/>
      <c r="E130" s="20">
        <v>1008</v>
      </c>
      <c r="F130" s="20"/>
      <c r="G130" s="20"/>
      <c r="H130" s="20"/>
      <c r="I130" s="20"/>
      <c r="J130" s="20"/>
      <c r="K130" s="20"/>
      <c r="L130" s="20"/>
      <c r="M130" s="20"/>
      <c r="N130" s="36">
        <f>SUM(C130:M130)</f>
        <v>1733</v>
      </c>
      <c r="O130" s="1"/>
    </row>
    <row r="131" spans="1:14" s="1" customFormat="1" ht="10.5" customHeight="1" thickBot="1">
      <c r="A131" s="58">
        <v>6</v>
      </c>
      <c r="B131" s="59" t="s">
        <v>66</v>
      </c>
      <c r="C131" s="60">
        <f aca="true" t="shared" si="62" ref="C131:M131">SUM(C129:C130)</f>
        <v>6115</v>
      </c>
      <c r="D131" s="60">
        <f t="shared" si="62"/>
        <v>0</v>
      </c>
      <c r="E131" s="60">
        <f t="shared" si="62"/>
        <v>2140</v>
      </c>
      <c r="F131" s="60">
        <f t="shared" si="62"/>
        <v>0</v>
      </c>
      <c r="G131" s="60">
        <f t="shared" si="62"/>
        <v>0</v>
      </c>
      <c r="H131" s="60">
        <f t="shared" si="62"/>
        <v>0</v>
      </c>
      <c r="I131" s="60">
        <f t="shared" si="62"/>
        <v>0</v>
      </c>
      <c r="J131" s="60">
        <f t="shared" si="62"/>
        <v>0</v>
      </c>
      <c r="K131" s="60">
        <f t="shared" si="62"/>
        <v>0</v>
      </c>
      <c r="L131" s="60">
        <f t="shared" si="62"/>
        <v>0</v>
      </c>
      <c r="M131" s="60">
        <f t="shared" si="62"/>
        <v>0</v>
      </c>
      <c r="N131" s="61">
        <f>SUM(C131:M131)</f>
        <v>8255</v>
      </c>
    </row>
    <row r="132" spans="1:15" s="1" customFormat="1" ht="10.5" customHeight="1">
      <c r="A132" s="62"/>
      <c r="B132" s="63" t="s">
        <v>67</v>
      </c>
      <c r="C132" s="39">
        <f>SUM(C126,C131)</f>
        <v>52738</v>
      </c>
      <c r="D132" s="39">
        <f aca="true" t="shared" si="63" ref="D132:N132">SUM(D126,D131)</f>
        <v>755</v>
      </c>
      <c r="E132" s="39">
        <f t="shared" si="63"/>
        <v>56810</v>
      </c>
      <c r="F132" s="39">
        <f t="shared" si="63"/>
        <v>222342</v>
      </c>
      <c r="G132" s="39">
        <f t="shared" si="63"/>
        <v>62402</v>
      </c>
      <c r="H132" s="39">
        <f t="shared" si="63"/>
        <v>59828</v>
      </c>
      <c r="I132" s="39">
        <f t="shared" si="63"/>
        <v>126014</v>
      </c>
      <c r="J132" s="39">
        <f t="shared" si="63"/>
        <v>27105</v>
      </c>
      <c r="K132" s="39">
        <f t="shared" si="63"/>
        <v>4500</v>
      </c>
      <c r="L132" s="39">
        <f t="shared" si="63"/>
        <v>4760</v>
      </c>
      <c r="M132" s="39">
        <f t="shared" si="63"/>
        <v>0</v>
      </c>
      <c r="N132" s="55">
        <f t="shared" si="63"/>
        <v>617254</v>
      </c>
      <c r="O132" s="7"/>
    </row>
    <row r="133" spans="1:14" s="1" customFormat="1" ht="10.5" customHeight="1">
      <c r="A133" s="40"/>
      <c r="B133" s="41" t="s">
        <v>96</v>
      </c>
      <c r="C133" s="42">
        <f>C127</f>
        <v>-1229</v>
      </c>
      <c r="D133" s="42">
        <f aca="true" t="shared" si="64" ref="D133:N133">D127</f>
        <v>0</v>
      </c>
      <c r="E133" s="42">
        <f t="shared" si="64"/>
        <v>1323</v>
      </c>
      <c r="F133" s="42">
        <f t="shared" si="64"/>
        <v>24113</v>
      </c>
      <c r="G133" s="42">
        <f t="shared" si="64"/>
        <v>340</v>
      </c>
      <c r="H133" s="42">
        <f t="shared" si="64"/>
        <v>-39353</v>
      </c>
      <c r="I133" s="42">
        <f t="shared" si="64"/>
        <v>1828</v>
      </c>
      <c r="J133" s="42">
        <f t="shared" si="64"/>
        <v>197</v>
      </c>
      <c r="K133" s="42">
        <f t="shared" si="64"/>
        <v>0</v>
      </c>
      <c r="L133" s="42">
        <f t="shared" si="64"/>
        <v>1705</v>
      </c>
      <c r="M133" s="42">
        <f t="shared" si="64"/>
        <v>0</v>
      </c>
      <c r="N133" s="66">
        <f t="shared" si="64"/>
        <v>-11076</v>
      </c>
    </row>
    <row r="134" spans="1:14" s="9" customFormat="1" ht="10.5" customHeight="1" thickBot="1">
      <c r="A134" s="46"/>
      <c r="B134" s="47" t="s">
        <v>97</v>
      </c>
      <c r="C134" s="64">
        <f>SUM(C132:C133)</f>
        <v>51509</v>
      </c>
      <c r="D134" s="64">
        <f aca="true" t="shared" si="65" ref="D134:N134">SUM(D132:D133)</f>
        <v>755</v>
      </c>
      <c r="E134" s="64">
        <f t="shared" si="65"/>
        <v>58133</v>
      </c>
      <c r="F134" s="64">
        <f t="shared" si="65"/>
        <v>246455</v>
      </c>
      <c r="G134" s="64">
        <f t="shared" si="65"/>
        <v>62742</v>
      </c>
      <c r="H134" s="64">
        <f t="shared" si="65"/>
        <v>20475</v>
      </c>
      <c r="I134" s="64">
        <f t="shared" si="65"/>
        <v>127842</v>
      </c>
      <c r="J134" s="64">
        <f t="shared" si="65"/>
        <v>27302</v>
      </c>
      <c r="K134" s="64">
        <f t="shared" si="65"/>
        <v>4500</v>
      </c>
      <c r="L134" s="64">
        <f t="shared" si="65"/>
        <v>6465</v>
      </c>
      <c r="M134" s="64">
        <f t="shared" si="65"/>
        <v>0</v>
      </c>
      <c r="N134" s="67">
        <f t="shared" si="65"/>
        <v>606178</v>
      </c>
    </row>
    <row r="135" spans="1:15" ht="10.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85"/>
      <c r="O135" s="5"/>
    </row>
    <row r="136" spans="1:14" ht="10.5" customHeight="1">
      <c r="A136" s="65"/>
      <c r="B136" s="6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41" s="1" customFormat="1" ht="12.75"/>
  </sheetData>
  <mergeCells count="3">
    <mergeCell ref="B1:N1"/>
    <mergeCell ref="M4:N4"/>
    <mergeCell ref="B2:N2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L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2007-01-16T05:25:16Z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