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715" windowHeight="12645" activeTab="0"/>
  </bookViews>
  <sheets>
    <sheet name="Munka1" sheetId="1" r:id="rId1"/>
  </sheets>
  <definedNames>
    <definedName name="_xlnm.Print_Area" localSheetId="0">'Munka1'!$A$1:$CD$127</definedName>
  </definedNames>
  <calcPr fullCalcOnLoad="1"/>
</workbook>
</file>

<file path=xl/sharedStrings.xml><?xml version="1.0" encoding="utf-8"?>
<sst xmlns="http://schemas.openxmlformats.org/spreadsheetml/2006/main" count="177" uniqueCount="120">
  <si>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</si>
  <si>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</si>
  <si>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</si>
  <si>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</si>
  <si>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</si>
  <si>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</si>
  <si>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</si>
  <si>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</si>
  <si>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</si>
  <si>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</si>
  <si>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Bev.össz.</t>
  </si>
  <si>
    <t>Iskolai int. Étkeztetés</t>
  </si>
  <si>
    <t>Munkahelyi vendéglátás</t>
  </si>
  <si>
    <t>Műk.hitel</t>
  </si>
  <si>
    <t>Fejl.közp.tám.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</si>
  <si>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</si>
  <si>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</si>
  <si>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</si>
  <si>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</si>
  <si>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</si>
  <si>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</si>
  <si>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</si>
  <si>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</si>
  <si>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</si>
  <si>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</si>
  <si>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</si>
  <si>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</si>
  <si>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</si>
  <si>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</si>
  <si>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Telep. Üzemelt.össz.</t>
  </si>
  <si>
    <t>Város és község rend.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</si>
  <si>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</si>
  <si>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</si>
  <si>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</si>
  <si>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</si>
  <si>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</si>
  <si>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</si>
  <si>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</si>
  <si>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</si>
  <si>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</si>
  <si>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</si>
  <si>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</si>
  <si>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</si>
  <si>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</si>
  <si>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</si>
  <si>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</si>
  <si>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</si>
  <si>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</si>
  <si>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</si>
  <si>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</si>
  <si>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 xml:space="preserve">4 2 </t>
  </si>
  <si>
    <t>Gyerm.háziorvosi sz.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</si>
  <si>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</si>
  <si>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</si>
  <si>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</si>
  <si>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</si>
  <si>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</si>
  <si>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</si>
  <si>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</si>
  <si>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</si>
  <si>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Kiegészítő alap.ell.</t>
  </si>
  <si>
    <t>Eü.ellátás  össz.</t>
  </si>
  <si>
    <t>Részben önáll.gazd.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</si>
  <si>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</si>
  <si>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</si>
  <si>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</si>
  <si>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</si>
  <si>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</si>
  <si>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</si>
  <si>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Fejl.-h.itel</t>
  </si>
  <si>
    <t>1 5 9</t>
  </si>
  <si>
    <t>Finanszírozási műv. elsz.</t>
  </si>
  <si>
    <t>13 1</t>
  </si>
  <si>
    <t>13 2</t>
  </si>
  <si>
    <t>3 1</t>
  </si>
  <si>
    <t>2 1</t>
  </si>
  <si>
    <t>1 7 1</t>
  </si>
  <si>
    <t>17 2</t>
  </si>
  <si>
    <t>Mód. Előirányzat</t>
  </si>
  <si>
    <t>15 5</t>
  </si>
  <si>
    <t>Óvodai ellát. Össz.</t>
  </si>
  <si>
    <t>Önkorm. igazg.tev.e.ei.</t>
  </si>
  <si>
    <t xml:space="preserve">Önk. ig. tev. teljesítés </t>
  </si>
  <si>
    <t>1 1 2</t>
  </si>
  <si>
    <t>EU választ. mód. előir.</t>
  </si>
  <si>
    <t xml:space="preserve">Teljesítés </t>
  </si>
  <si>
    <t>Módosított előirányzat</t>
  </si>
  <si>
    <t>Módosított előir.</t>
  </si>
  <si>
    <t>Teljesítés</t>
  </si>
  <si>
    <t>Egyébszórak.tev.módei.</t>
  </si>
  <si>
    <t>Kisegítő mg.feladatok</t>
  </si>
  <si>
    <t>Köztemető fenntartás</t>
  </si>
  <si>
    <t>Szennyvizkezelés er.ei.</t>
  </si>
  <si>
    <t>Módosított ei.</t>
  </si>
  <si>
    <t>Rendeszpénzb.e. mód.ei.</t>
  </si>
  <si>
    <t>Eseti pénzb.ell. mód.ei.</t>
  </si>
  <si>
    <t>Szlovák Kisebbs. mód.ei.</t>
  </si>
  <si>
    <t>Cigány Kisebbs.mód.ei.</t>
  </si>
  <si>
    <t>Ovodai ell. mód.ei..</t>
  </si>
  <si>
    <t>Mód.ei.</t>
  </si>
  <si>
    <t>Pénzm.</t>
  </si>
  <si>
    <t>Kisebbs. önk. össz.Mód .</t>
  </si>
  <si>
    <t>Önk. ig.tev. módosított</t>
  </si>
  <si>
    <t xml:space="preserve">Köztemető mód. előir. </t>
  </si>
  <si>
    <t>Munkah. vendéglát. mód.ei.</t>
  </si>
  <si>
    <t>Saját ingatlan h. mód.ei.</t>
  </si>
  <si>
    <t>Gyermek hsz.mód.előir</t>
  </si>
  <si>
    <t>Háziorv.szolg. mód.előir.</t>
  </si>
  <si>
    <t>1 5 10</t>
  </si>
  <si>
    <t>Önkorm.elszám.módelőir.</t>
  </si>
  <si>
    <t>telejsítés</t>
  </si>
  <si>
    <t>Könyvtár mód.előir.</t>
  </si>
  <si>
    <t>Anya és gy.véd. iskola eü.</t>
  </si>
  <si>
    <t>Egyéb bev.</t>
  </si>
  <si>
    <t>Kisegítő mg. Módosított</t>
  </si>
  <si>
    <t>Szociális étkezés mód. Ei.</t>
  </si>
  <si>
    <t>Ált.isk. mód.ei.</t>
  </si>
  <si>
    <t>Iskolai étkezt. Mód. Előir.</t>
  </si>
  <si>
    <t>Kieg. Alapellátás mód.előir.</t>
  </si>
  <si>
    <r>
      <t xml:space="preserve">2. számú melléklet az 5/2005. (IV.1.) költségvetési beszámoló rendelethez 
Rétság Város 2004. évi  költsgévetési bevételeinek szakfeladatos  teljesítése </t>
    </r>
    <r>
      <rPr>
        <sz val="8"/>
        <rFont val="Times New Roman"/>
        <family val="1"/>
      </rPr>
      <t>(1000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</si>
</sst>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3" borderId="26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3" borderId="28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7" fillId="0" borderId="9" xfId="0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9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00390625" style="2" customWidth="1"/>
    <col min="2" max="2" width="19.00390625" style="2" customWidth="1"/>
    <col min="3" max="3" width="7.7109375" style="2" customWidth="1"/>
    <col min="4" max="4" width="7.00390625" style="2" customWidth="1"/>
    <col min="5" max="6" width="7.28125" style="2" customWidth="1"/>
    <col min="7" max="7" width="8.140625" style="2" customWidth="1"/>
    <col min="8" max="8" width="7.00390625" style="2" customWidth="1"/>
    <col min="9" max="9" width="8.7109375" style="2" customWidth="1"/>
    <col min="10" max="10" width="7.28125" style="2" customWidth="1"/>
    <col min="11" max="12" width="9.140625" style="2" customWidth="1"/>
    <col min="13" max="13" width="8.00390625" style="2" customWidth="1"/>
    <col min="14" max="14" width="9.140625" style="2" customWidth="1"/>
    <col min="15" max="15" width="10.7109375" style="2" customWidth="1"/>
    <col min="16" max="16384" width="9.140625" style="2" customWidth="1"/>
  </cols>
  <sheetData>
    <row r="1" spans="1:15" s="1" customFormat="1" ht="36.75" customHeight="1" thickBot="1">
      <c r="A1" s="145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23" s="7" customFormat="1" ht="13.5" thickBot="1">
      <c r="A2" s="3" t="s">
        <v>1</v>
      </c>
      <c r="B2" s="4" t="s">
        <v>2</v>
      </c>
      <c r="C2" s="4" t="s">
        <v>3</v>
      </c>
      <c r="D2" s="4" t="s">
        <v>113</v>
      </c>
      <c r="E2" s="4" t="s">
        <v>7</v>
      </c>
      <c r="F2" s="4" t="s">
        <v>4</v>
      </c>
      <c r="G2" s="4" t="s">
        <v>5</v>
      </c>
      <c r="H2" s="4" t="s">
        <v>13</v>
      </c>
      <c r="I2" s="4" t="s">
        <v>6</v>
      </c>
      <c r="J2" s="4" t="s">
        <v>8</v>
      </c>
      <c r="K2" s="4" t="s">
        <v>14</v>
      </c>
      <c r="L2" s="4" t="s">
        <v>69</v>
      </c>
      <c r="M2" s="4" t="s">
        <v>9</v>
      </c>
      <c r="N2" s="4" t="s">
        <v>100</v>
      </c>
      <c r="O2" s="5" t="s">
        <v>10</v>
      </c>
      <c r="P2" s="6"/>
      <c r="Q2" s="6"/>
      <c r="R2" s="6"/>
      <c r="S2" s="6"/>
      <c r="T2" s="6"/>
      <c r="U2" s="6"/>
      <c r="V2" s="6"/>
      <c r="W2" s="6"/>
    </row>
    <row r="3" spans="1:15" s="12" customFormat="1" ht="11.25" customHeight="1">
      <c r="A3" s="8" t="s">
        <v>15</v>
      </c>
      <c r="B3" s="9" t="s">
        <v>81</v>
      </c>
      <c r="C3" s="10">
        <v>3564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>
        <f>SUM(C3:N3)</f>
        <v>3564</v>
      </c>
    </row>
    <row r="4" spans="1:15" s="12" customFormat="1" ht="11.25" customHeight="1">
      <c r="A4" s="13"/>
      <c r="B4" s="14" t="s">
        <v>102</v>
      </c>
      <c r="C4" s="15">
        <v>2891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>
        <f>SUM(C4:N4)</f>
        <v>2891</v>
      </c>
    </row>
    <row r="5" spans="1:15" s="12" customFormat="1" ht="11.25" customHeight="1" thickBot="1">
      <c r="A5" s="17"/>
      <c r="B5" s="18" t="s">
        <v>82</v>
      </c>
      <c r="C5" s="19">
        <v>2897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>
        <f aca="true" t="shared" si="0" ref="O5:O35">SUM(C5:N5)</f>
        <v>2897</v>
      </c>
    </row>
    <row r="6" spans="1:15" ht="11.25" customHeight="1">
      <c r="A6" s="8" t="s">
        <v>83</v>
      </c>
      <c r="B6" s="9" t="s">
        <v>84</v>
      </c>
      <c r="C6" s="21"/>
      <c r="D6" s="21"/>
      <c r="E6" s="21">
        <v>950</v>
      </c>
      <c r="F6" s="21"/>
      <c r="G6" s="21"/>
      <c r="H6" s="21"/>
      <c r="I6" s="21"/>
      <c r="J6" s="21"/>
      <c r="K6" s="21"/>
      <c r="L6" s="21"/>
      <c r="M6" s="21"/>
      <c r="N6" s="21"/>
      <c r="O6" s="22">
        <f t="shared" si="0"/>
        <v>950</v>
      </c>
    </row>
    <row r="7" spans="1:15" ht="11.25" customHeight="1" thickBot="1">
      <c r="A7" s="17"/>
      <c r="B7" s="18" t="s">
        <v>85</v>
      </c>
      <c r="C7" s="23"/>
      <c r="D7" s="23"/>
      <c r="E7" s="23">
        <v>950</v>
      </c>
      <c r="F7" s="23"/>
      <c r="G7" s="23"/>
      <c r="H7" s="23"/>
      <c r="I7" s="23"/>
      <c r="J7" s="23"/>
      <c r="K7" s="23"/>
      <c r="L7" s="23"/>
      <c r="M7" s="23"/>
      <c r="N7" s="23"/>
      <c r="O7" s="24">
        <f t="shared" si="0"/>
        <v>950</v>
      </c>
    </row>
    <row r="8" spans="1:15" ht="11.25" customHeight="1">
      <c r="A8" s="25" t="s">
        <v>16</v>
      </c>
      <c r="B8" s="26" t="s">
        <v>90</v>
      </c>
      <c r="C8" s="21">
        <v>550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40">
        <f t="shared" si="0"/>
        <v>550</v>
      </c>
    </row>
    <row r="9" spans="1:15" ht="11.25" customHeight="1">
      <c r="A9" s="41"/>
      <c r="B9" s="42" t="s">
        <v>114</v>
      </c>
      <c r="C9" s="43">
        <v>274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7">
        <f t="shared" si="0"/>
        <v>274</v>
      </c>
    </row>
    <row r="10" spans="1:15" ht="11.25" customHeight="1" thickBot="1">
      <c r="A10" s="27"/>
      <c r="B10" s="28" t="s">
        <v>85</v>
      </c>
      <c r="C10" s="23">
        <v>271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 t="shared" si="0"/>
        <v>271</v>
      </c>
    </row>
    <row r="11" spans="1:15" ht="11.25" customHeight="1">
      <c r="A11" s="25" t="s">
        <v>46</v>
      </c>
      <c r="B11" s="26" t="s">
        <v>67</v>
      </c>
      <c r="C11" s="21">
        <v>5112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 t="shared" si="0"/>
        <v>5112</v>
      </c>
    </row>
    <row r="12" spans="1:15" ht="11.25" customHeight="1" thickBot="1">
      <c r="A12" s="29"/>
      <c r="B12" s="30" t="s">
        <v>88</v>
      </c>
      <c r="C12" s="31">
        <v>4777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4777</v>
      </c>
    </row>
    <row r="13" spans="1:34" s="34" customFormat="1" ht="11.25" customHeight="1">
      <c r="A13" s="25" t="s">
        <v>17</v>
      </c>
      <c r="B13" s="26" t="s">
        <v>30</v>
      </c>
      <c r="C13" s="21"/>
      <c r="D13" s="21"/>
      <c r="E13" s="21">
        <v>7143</v>
      </c>
      <c r="F13" s="21"/>
      <c r="G13" s="21"/>
      <c r="H13" s="21"/>
      <c r="I13" s="21"/>
      <c r="J13" s="21"/>
      <c r="K13" s="21"/>
      <c r="L13" s="21"/>
      <c r="M13" s="21">
        <v>1114</v>
      </c>
      <c r="N13" s="21">
        <v>10000</v>
      </c>
      <c r="O13" s="22">
        <f t="shared" si="0"/>
        <v>18257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15" s="33" customFormat="1" ht="11.25" customHeight="1">
      <c r="A14" s="35"/>
      <c r="B14" s="36" t="s">
        <v>87</v>
      </c>
      <c r="C14" s="37"/>
      <c r="D14" s="37"/>
      <c r="E14" s="37">
        <v>2543</v>
      </c>
      <c r="F14" s="37"/>
      <c r="G14" s="37"/>
      <c r="H14" s="37"/>
      <c r="I14" s="37"/>
      <c r="J14" s="37"/>
      <c r="K14" s="37"/>
      <c r="L14" s="37"/>
      <c r="M14" s="37">
        <v>1514</v>
      </c>
      <c r="N14" s="37">
        <v>21992</v>
      </c>
      <c r="O14" s="38">
        <f t="shared" si="0"/>
        <v>26049</v>
      </c>
    </row>
    <row r="15" spans="1:34" s="39" customFormat="1" ht="11.25" customHeight="1" thickBot="1">
      <c r="A15" s="27"/>
      <c r="B15" s="28" t="s">
        <v>88</v>
      </c>
      <c r="C15" s="23"/>
      <c r="D15" s="23"/>
      <c r="E15" s="23">
        <v>2659</v>
      </c>
      <c r="F15" s="23"/>
      <c r="G15" s="23"/>
      <c r="H15" s="23"/>
      <c r="I15" s="23"/>
      <c r="J15" s="23"/>
      <c r="K15" s="23"/>
      <c r="L15" s="23"/>
      <c r="M15" s="23">
        <v>1469</v>
      </c>
      <c r="N15" s="23">
        <v>21992</v>
      </c>
      <c r="O15" s="24">
        <f>SUM(C15:N15)</f>
        <v>26120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34" customFormat="1" ht="11.25" customHeight="1">
      <c r="A16" s="25" t="s">
        <v>19</v>
      </c>
      <c r="B16" s="26" t="s">
        <v>20</v>
      </c>
      <c r="C16" s="21">
        <v>29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29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39" customFormat="1" ht="11.25" customHeight="1" thickBot="1">
      <c r="A17" s="27"/>
      <c r="B17" s="28" t="s">
        <v>88</v>
      </c>
      <c r="C17" s="23">
        <v>22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f t="shared" si="0"/>
        <v>22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34" customFormat="1" ht="11.25" customHeight="1">
      <c r="A18" s="25" t="s">
        <v>21</v>
      </c>
      <c r="B18" s="26" t="s">
        <v>91</v>
      </c>
      <c r="C18" s="21">
        <v>152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0">
        <f t="shared" si="0"/>
        <v>152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15" s="33" customFormat="1" ht="11.25" customHeight="1">
      <c r="A19" s="41"/>
      <c r="B19" s="42" t="s">
        <v>103</v>
      </c>
      <c r="C19" s="43">
        <v>228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8">
        <f t="shared" si="0"/>
        <v>228</v>
      </c>
    </row>
    <row r="20" spans="1:34" s="39" customFormat="1" ht="11.25" customHeight="1" thickBot="1">
      <c r="A20" s="27"/>
      <c r="B20" s="28" t="s">
        <v>88</v>
      </c>
      <c r="C20" s="23">
        <v>237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f t="shared" si="0"/>
        <v>237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34" customFormat="1" ht="11.25" customHeight="1">
      <c r="A21" s="25" t="s">
        <v>18</v>
      </c>
      <c r="B21" s="26" t="s">
        <v>92</v>
      </c>
      <c r="C21" s="21">
        <v>2760</v>
      </c>
      <c r="D21" s="21"/>
      <c r="E21" s="21"/>
      <c r="F21" s="21"/>
      <c r="G21" s="21"/>
      <c r="H21" s="21"/>
      <c r="I21" s="21"/>
      <c r="J21" s="21"/>
      <c r="K21" s="21"/>
      <c r="L21" s="21">
        <v>85000</v>
      </c>
      <c r="M21" s="21">
        <v>107614</v>
      </c>
      <c r="N21" s="21"/>
      <c r="O21" s="40">
        <f t="shared" si="0"/>
        <v>195374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15" s="33" customFormat="1" ht="11.25" customHeight="1">
      <c r="A22" s="35"/>
      <c r="B22" s="36" t="s">
        <v>93</v>
      </c>
      <c r="C22" s="37">
        <v>6906</v>
      </c>
      <c r="D22" s="37"/>
      <c r="E22" s="37"/>
      <c r="F22" s="37"/>
      <c r="G22" s="37"/>
      <c r="H22" s="37"/>
      <c r="I22" s="37"/>
      <c r="J22" s="37"/>
      <c r="K22" s="37"/>
      <c r="L22" s="37">
        <v>85000</v>
      </c>
      <c r="M22" s="37">
        <v>53322</v>
      </c>
      <c r="N22" s="37"/>
      <c r="O22" s="38">
        <f t="shared" si="0"/>
        <v>145228</v>
      </c>
    </row>
    <row r="23" spans="1:34" s="39" customFormat="1" ht="11.25" customHeight="1" thickBot="1">
      <c r="A23" s="27"/>
      <c r="B23" s="28" t="s">
        <v>88</v>
      </c>
      <c r="C23" s="23">
        <v>6581</v>
      </c>
      <c r="D23" s="23"/>
      <c r="E23" s="23"/>
      <c r="F23" s="23"/>
      <c r="G23" s="23"/>
      <c r="H23" s="23"/>
      <c r="I23" s="23"/>
      <c r="J23" s="23"/>
      <c r="K23" s="23"/>
      <c r="L23" s="23">
        <v>85000</v>
      </c>
      <c r="M23" s="23">
        <v>53089</v>
      </c>
      <c r="N23" s="23"/>
      <c r="O23" s="44">
        <f t="shared" si="0"/>
        <v>144670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47" customFormat="1" ht="11.25" customHeight="1">
      <c r="A24" s="8" t="s">
        <v>22</v>
      </c>
      <c r="B24" s="9" t="s">
        <v>29</v>
      </c>
      <c r="C24" s="10">
        <f>C8+C11+C13+C16+C18+C21</f>
        <v>8603</v>
      </c>
      <c r="D24" s="10"/>
      <c r="E24" s="10">
        <f aca="true" t="shared" si="1" ref="E24:O24">E8+E11+E13+E16+E18+E21</f>
        <v>7143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  <c r="L24" s="10">
        <f t="shared" si="1"/>
        <v>85000</v>
      </c>
      <c r="M24" s="10">
        <f t="shared" si="1"/>
        <v>108728</v>
      </c>
      <c r="N24" s="10">
        <f t="shared" si="1"/>
        <v>10000</v>
      </c>
      <c r="O24" s="45">
        <f t="shared" si="1"/>
        <v>219474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15" s="46" customFormat="1" ht="11.25" customHeight="1">
      <c r="A25" s="48"/>
      <c r="B25" s="49" t="s">
        <v>86</v>
      </c>
      <c r="C25" s="50">
        <f>C9+C11+C14+C16+C19+C22</f>
        <v>12549</v>
      </c>
      <c r="D25" s="50">
        <f aca="true" t="shared" si="2" ref="D25:O25">D9+D11+D14+D16+D19+D22</f>
        <v>0</v>
      </c>
      <c r="E25" s="50">
        <f t="shared" si="2"/>
        <v>2543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85000</v>
      </c>
      <c r="M25" s="50">
        <f t="shared" si="2"/>
        <v>54836</v>
      </c>
      <c r="N25" s="50">
        <f t="shared" si="2"/>
        <v>21992</v>
      </c>
      <c r="O25" s="50">
        <f t="shared" si="2"/>
        <v>176920</v>
      </c>
    </row>
    <row r="26" spans="1:34" s="51" customFormat="1" ht="11.25" customHeight="1" thickBot="1">
      <c r="A26" s="17"/>
      <c r="B26" s="18" t="s">
        <v>85</v>
      </c>
      <c r="C26" s="19">
        <f>C10+C12+C15+C17+C20+C23</f>
        <v>11888</v>
      </c>
      <c r="D26" s="19"/>
      <c r="E26" s="19">
        <f aca="true" t="shared" si="3" ref="E26:O26">E10+E12+E15+E17+E20+E23</f>
        <v>2659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85000</v>
      </c>
      <c r="M26" s="19">
        <f t="shared" si="3"/>
        <v>54558</v>
      </c>
      <c r="N26" s="19">
        <f t="shared" si="3"/>
        <v>21992</v>
      </c>
      <c r="O26" s="20">
        <f t="shared" si="3"/>
        <v>176097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s="12" customFormat="1" ht="11.25" customHeight="1">
      <c r="A27" s="25" t="s">
        <v>72</v>
      </c>
      <c r="B27" s="26" t="s">
        <v>94</v>
      </c>
      <c r="C27" s="21"/>
      <c r="D27" s="21"/>
      <c r="E27" s="21">
        <v>2673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0"/>
        <v>2673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s="12" customFormat="1" ht="11.25" customHeight="1" thickBot="1">
      <c r="A28" s="27"/>
      <c r="B28" s="28" t="s">
        <v>88</v>
      </c>
      <c r="C28" s="23"/>
      <c r="D28" s="23"/>
      <c r="E28" s="23">
        <v>2685</v>
      </c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0"/>
        <v>2685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s="12" customFormat="1" ht="11.25" customHeight="1">
      <c r="A29" s="25" t="s">
        <v>73</v>
      </c>
      <c r="B29" s="26" t="s">
        <v>95</v>
      </c>
      <c r="C29" s="21"/>
      <c r="D29" s="21"/>
      <c r="E29" s="21">
        <v>4494</v>
      </c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0"/>
        <v>4494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s="12" customFormat="1" ht="11.25" customHeight="1" thickBot="1">
      <c r="A30" s="29"/>
      <c r="B30" s="30" t="s">
        <v>88</v>
      </c>
      <c r="C30" s="31"/>
      <c r="D30" s="31"/>
      <c r="E30" s="31">
        <v>4494</v>
      </c>
      <c r="F30" s="31"/>
      <c r="G30" s="31"/>
      <c r="H30" s="31"/>
      <c r="I30" s="31"/>
      <c r="J30" s="31"/>
      <c r="K30" s="31"/>
      <c r="L30" s="31"/>
      <c r="M30" s="31"/>
      <c r="N30" s="31"/>
      <c r="O30" s="32">
        <f t="shared" si="0"/>
        <v>4494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83" s="53" customFormat="1" ht="11.25" customHeight="1">
      <c r="A31" s="25" t="s">
        <v>23</v>
      </c>
      <c r="B31" s="26" t="s">
        <v>24</v>
      </c>
      <c r="C31" s="21">
        <v>76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0"/>
        <v>76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52"/>
    </row>
    <row r="32" spans="1:83" s="55" customFormat="1" ht="11.25" customHeight="1" thickBot="1">
      <c r="A32" s="27"/>
      <c r="B32" s="28" t="s">
        <v>88</v>
      </c>
      <c r="C32" s="23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>
        <f t="shared" si="0"/>
        <v>74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54"/>
    </row>
    <row r="33" spans="1:82" ht="11.25" customHeight="1">
      <c r="A33" s="56" t="s">
        <v>25</v>
      </c>
      <c r="B33" s="57" t="s">
        <v>26</v>
      </c>
      <c r="C33" s="58">
        <v>468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44">
        <f t="shared" si="0"/>
        <v>468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</row>
    <row r="34" spans="1:82" ht="11.25" customHeight="1">
      <c r="A34" s="41"/>
      <c r="B34" s="42" t="s">
        <v>115</v>
      </c>
      <c r="C34" s="43">
        <v>578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>
        <f t="shared" si="0"/>
        <v>578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</row>
    <row r="35" spans="1:82" ht="11.25" customHeight="1" thickBot="1">
      <c r="A35" s="29"/>
      <c r="B35" s="30" t="s">
        <v>88</v>
      </c>
      <c r="C35" s="31">
        <v>673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>
        <f t="shared" si="0"/>
        <v>673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</row>
    <row r="36" spans="1:82" s="12" customFormat="1" ht="11.25" customHeight="1">
      <c r="A36" s="8" t="s">
        <v>27</v>
      </c>
      <c r="B36" s="9" t="s">
        <v>28</v>
      </c>
      <c r="C36" s="10">
        <f>C31+C33</f>
        <v>544</v>
      </c>
      <c r="D36" s="10"/>
      <c r="E36" s="10">
        <f aca="true" t="shared" si="4" ref="E36:O36">E31+E33</f>
        <v>0</v>
      </c>
      <c r="F36" s="10">
        <f t="shared" si="4"/>
        <v>0</v>
      </c>
      <c r="G36" s="10">
        <f t="shared" si="4"/>
        <v>0</v>
      </c>
      <c r="H36" s="10">
        <f t="shared" si="4"/>
        <v>0</v>
      </c>
      <c r="I36" s="10">
        <f t="shared" si="4"/>
        <v>0</v>
      </c>
      <c r="J36" s="10">
        <f t="shared" si="4"/>
        <v>0</v>
      </c>
      <c r="K36" s="10">
        <f t="shared" si="4"/>
        <v>0</v>
      </c>
      <c r="L36" s="10">
        <f t="shared" si="4"/>
        <v>0</v>
      </c>
      <c r="M36" s="10">
        <f t="shared" si="4"/>
        <v>0</v>
      </c>
      <c r="N36" s="10">
        <f t="shared" si="4"/>
        <v>0</v>
      </c>
      <c r="O36" s="45">
        <f t="shared" si="4"/>
        <v>544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</row>
    <row r="37" spans="1:82" s="12" customFormat="1" ht="11.25" customHeight="1">
      <c r="A37" s="48"/>
      <c r="B37" s="49" t="s">
        <v>93</v>
      </c>
      <c r="C37" s="50">
        <f>C27+C29+C31+C34</f>
        <v>654</v>
      </c>
      <c r="D37" s="50">
        <f aca="true" t="shared" si="5" ref="D37:O37">D27+D29+D31+D34</f>
        <v>0</v>
      </c>
      <c r="E37" s="50">
        <f t="shared" si="5"/>
        <v>7167</v>
      </c>
      <c r="F37" s="50">
        <f t="shared" si="5"/>
        <v>0</v>
      </c>
      <c r="G37" s="50">
        <f t="shared" si="5"/>
        <v>0</v>
      </c>
      <c r="H37" s="50">
        <f t="shared" si="5"/>
        <v>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  <c r="N37" s="50">
        <f t="shared" si="5"/>
        <v>0</v>
      </c>
      <c r="O37" s="50">
        <f t="shared" si="5"/>
        <v>7821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</row>
    <row r="38" spans="1:34" s="12" customFormat="1" ht="11.25" customHeight="1" thickBot="1">
      <c r="A38" s="17"/>
      <c r="B38" s="18" t="s">
        <v>88</v>
      </c>
      <c r="C38" s="19">
        <f>C28+C30+C32+C35</f>
        <v>747</v>
      </c>
      <c r="D38" s="19"/>
      <c r="E38" s="19">
        <f aca="true" t="shared" si="6" ref="E38:O38">E28+E30+E32+E35</f>
        <v>7179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20">
        <f t="shared" si="6"/>
        <v>7926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2" customHeight="1">
      <c r="A39" s="25" t="s">
        <v>31</v>
      </c>
      <c r="B39" s="26" t="s">
        <v>12</v>
      </c>
      <c r="C39" s="21">
        <v>3364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aca="true" t="shared" si="7" ref="O39:O56">SUM(C39:N39)</f>
        <v>3364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" customHeight="1">
      <c r="A40" s="35"/>
      <c r="B40" s="36" t="s">
        <v>104</v>
      </c>
      <c r="C40" s="37">
        <v>2075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>
        <f t="shared" si="7"/>
        <v>2075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 thickBot="1">
      <c r="A41" s="27"/>
      <c r="B41" s="28" t="s">
        <v>85</v>
      </c>
      <c r="C41" s="23">
        <v>2074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7"/>
        <v>2074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2" customHeight="1">
      <c r="A42" s="56" t="s">
        <v>32</v>
      </c>
      <c r="B42" s="57" t="s">
        <v>33</v>
      </c>
      <c r="C42" s="58">
        <v>5606</v>
      </c>
      <c r="D42" s="58"/>
      <c r="E42" s="58"/>
      <c r="F42" s="58"/>
      <c r="G42" s="58"/>
      <c r="H42" s="58"/>
      <c r="I42" s="58"/>
      <c r="J42" s="58">
        <v>500</v>
      </c>
      <c r="K42" s="58"/>
      <c r="L42" s="58"/>
      <c r="M42" s="58"/>
      <c r="N42" s="58">
        <v>3255</v>
      </c>
      <c r="O42" s="44">
        <f t="shared" si="7"/>
        <v>9361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2" customHeight="1">
      <c r="A43" s="41"/>
      <c r="B43" s="42" t="s">
        <v>105</v>
      </c>
      <c r="C43" s="43">
        <v>15769</v>
      </c>
      <c r="D43" s="43"/>
      <c r="E43" s="43"/>
      <c r="F43" s="43"/>
      <c r="G43" s="43"/>
      <c r="H43" s="43"/>
      <c r="I43" s="43"/>
      <c r="J43" s="43">
        <v>30500</v>
      </c>
      <c r="K43" s="43"/>
      <c r="L43" s="43">
        <v>25000</v>
      </c>
      <c r="M43" s="43"/>
      <c r="N43" s="43">
        <v>3255</v>
      </c>
      <c r="O43" s="44">
        <f t="shared" si="7"/>
        <v>74524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2" customHeight="1" thickBot="1">
      <c r="A44" s="29"/>
      <c r="B44" s="30" t="s">
        <v>88</v>
      </c>
      <c r="C44" s="31">
        <v>15966</v>
      </c>
      <c r="D44" s="31"/>
      <c r="E44" s="31"/>
      <c r="F44" s="31"/>
      <c r="G44" s="31"/>
      <c r="H44" s="31"/>
      <c r="I44" s="31"/>
      <c r="J44" s="31">
        <v>30439</v>
      </c>
      <c r="K44" s="31"/>
      <c r="L44" s="31">
        <v>25000</v>
      </c>
      <c r="M44" s="31"/>
      <c r="N44" s="31">
        <v>3255</v>
      </c>
      <c r="O44" s="59">
        <f t="shared" si="7"/>
        <v>74660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2" customHeight="1">
      <c r="A45" s="25" t="s">
        <v>34</v>
      </c>
      <c r="B45" s="26" t="s">
        <v>35</v>
      </c>
      <c r="C45" s="21">
        <v>2013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>
        <f t="shared" si="7"/>
        <v>2013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2" customHeight="1" thickBot="1">
      <c r="A46" s="27"/>
      <c r="B46" s="28" t="s">
        <v>88</v>
      </c>
      <c r="C46" s="23">
        <v>1969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>
        <f t="shared" si="7"/>
        <v>1969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2" customHeight="1">
      <c r="A47" s="56" t="s">
        <v>79</v>
      </c>
      <c r="B47" s="57" t="s">
        <v>89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>
        <v>512</v>
      </c>
      <c r="O47" s="44">
        <f t="shared" si="7"/>
        <v>512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2" customHeight="1" thickBot="1">
      <c r="A48" s="27"/>
      <c r="B48" s="28" t="s">
        <v>88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>
        <v>512</v>
      </c>
      <c r="O48" s="24">
        <f t="shared" si="7"/>
        <v>512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2" customHeight="1">
      <c r="A49" s="60" t="s">
        <v>36</v>
      </c>
      <c r="B49" s="25" t="s">
        <v>37</v>
      </c>
      <c r="C49" s="21"/>
      <c r="D49" s="21">
        <v>560</v>
      </c>
      <c r="E49" s="21"/>
      <c r="F49" s="21">
        <v>75405</v>
      </c>
      <c r="G49" s="21">
        <v>122904</v>
      </c>
      <c r="H49" s="21"/>
      <c r="I49" s="21">
        <v>119875</v>
      </c>
      <c r="J49" s="21">
        <v>23559</v>
      </c>
      <c r="K49" s="21">
        <v>59381</v>
      </c>
      <c r="L49" s="21"/>
      <c r="M49" s="21"/>
      <c r="N49" s="21"/>
      <c r="O49" s="22">
        <f t="shared" si="7"/>
        <v>401684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2" customHeight="1">
      <c r="A50" s="61"/>
      <c r="B50" s="29" t="s">
        <v>93</v>
      </c>
      <c r="C50" s="31"/>
      <c r="D50" s="31">
        <v>560</v>
      </c>
      <c r="E50" s="31"/>
      <c r="F50" s="31">
        <v>87539</v>
      </c>
      <c r="G50" s="31">
        <v>125404</v>
      </c>
      <c r="H50" s="31"/>
      <c r="I50" s="31">
        <v>185251</v>
      </c>
      <c r="J50" s="31">
        <v>559</v>
      </c>
      <c r="K50" s="31">
        <v>128935</v>
      </c>
      <c r="L50" s="31"/>
      <c r="M50" s="31"/>
      <c r="N50" s="31"/>
      <c r="O50" s="38">
        <f t="shared" si="7"/>
        <v>528248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2" customHeight="1" thickBot="1">
      <c r="A51" s="62"/>
      <c r="B51" s="27" t="s">
        <v>88</v>
      </c>
      <c r="C51" s="23"/>
      <c r="D51" s="23">
        <v>543</v>
      </c>
      <c r="E51" s="23"/>
      <c r="F51" s="23">
        <v>87521</v>
      </c>
      <c r="G51" s="23">
        <v>126268</v>
      </c>
      <c r="H51" s="23"/>
      <c r="I51" s="23">
        <v>185251</v>
      </c>
      <c r="J51" s="23">
        <v>674</v>
      </c>
      <c r="K51" s="23">
        <v>112869</v>
      </c>
      <c r="L51" s="23"/>
      <c r="M51" s="23"/>
      <c r="N51" s="23"/>
      <c r="O51" s="38">
        <f t="shared" si="7"/>
        <v>513126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0.5" customHeight="1">
      <c r="A52" s="63" t="s">
        <v>70</v>
      </c>
      <c r="B52" s="64" t="s">
        <v>71</v>
      </c>
      <c r="C52" s="65"/>
      <c r="D52" s="65"/>
      <c r="E52" s="65"/>
      <c r="F52" s="65"/>
      <c r="G52" s="65"/>
      <c r="H52" s="65">
        <v>63361</v>
      </c>
      <c r="I52" s="65"/>
      <c r="J52" s="65"/>
      <c r="K52" s="65"/>
      <c r="L52" s="65"/>
      <c r="M52" s="65"/>
      <c r="N52" s="65"/>
      <c r="O52" s="22">
        <f t="shared" si="7"/>
        <v>63361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0.5" customHeight="1">
      <c r="A53" s="66"/>
      <c r="B53" s="35" t="s">
        <v>93</v>
      </c>
      <c r="C53" s="37"/>
      <c r="D53" s="37"/>
      <c r="E53" s="37"/>
      <c r="F53" s="37"/>
      <c r="G53" s="37"/>
      <c r="H53" s="37">
        <v>0</v>
      </c>
      <c r="I53" s="37"/>
      <c r="J53" s="37"/>
      <c r="K53" s="37"/>
      <c r="L53" s="37"/>
      <c r="M53" s="37"/>
      <c r="N53" s="37"/>
      <c r="O53" s="38">
        <f t="shared" si="7"/>
        <v>0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0.5" customHeight="1" thickBot="1">
      <c r="A54" s="61"/>
      <c r="B54" s="29" t="s">
        <v>88</v>
      </c>
      <c r="C54" s="31"/>
      <c r="D54" s="31"/>
      <c r="E54" s="31"/>
      <c r="F54" s="31"/>
      <c r="G54" s="31"/>
      <c r="H54" s="31">
        <v>0</v>
      </c>
      <c r="I54" s="31"/>
      <c r="J54" s="31"/>
      <c r="K54" s="31"/>
      <c r="L54" s="31"/>
      <c r="M54" s="31"/>
      <c r="N54" s="31"/>
      <c r="O54" s="32">
        <f t="shared" si="7"/>
        <v>0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2" customHeight="1">
      <c r="A55" s="25" t="s">
        <v>108</v>
      </c>
      <c r="B55" s="26" t="s">
        <v>109</v>
      </c>
      <c r="C55" s="21"/>
      <c r="D55" s="21"/>
      <c r="E55" s="21">
        <v>491</v>
      </c>
      <c r="F55" s="21"/>
      <c r="G55" s="21"/>
      <c r="H55" s="21"/>
      <c r="I55" s="21"/>
      <c r="J55" s="21"/>
      <c r="K55" s="21"/>
      <c r="L55" s="21"/>
      <c r="M55" s="21"/>
      <c r="N55" s="21">
        <v>6334</v>
      </c>
      <c r="O55" s="40">
        <f t="shared" si="7"/>
        <v>6825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2" customHeight="1" thickBot="1">
      <c r="A56" s="27"/>
      <c r="B56" s="28" t="s">
        <v>110</v>
      </c>
      <c r="C56" s="23"/>
      <c r="D56" s="23"/>
      <c r="E56" s="23">
        <v>491</v>
      </c>
      <c r="F56" s="23"/>
      <c r="G56" s="23"/>
      <c r="H56" s="23"/>
      <c r="I56" s="23"/>
      <c r="J56" s="23"/>
      <c r="K56" s="23"/>
      <c r="L56" s="23"/>
      <c r="M56" s="23"/>
      <c r="N56" s="23">
        <v>6334</v>
      </c>
      <c r="O56" s="24">
        <f t="shared" si="7"/>
        <v>6825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s="12" customFormat="1" ht="12.75">
      <c r="A57" s="67" t="s">
        <v>38</v>
      </c>
      <c r="B57" s="68" t="s">
        <v>39</v>
      </c>
      <c r="C57" s="69">
        <f>C39+C42+C45+C49+C52</f>
        <v>10983</v>
      </c>
      <c r="D57" s="69">
        <f>D39+D42+D45+D49+D52</f>
        <v>560</v>
      </c>
      <c r="E57" s="69">
        <f aca="true" t="shared" si="8" ref="E57:O57">E39+E42+E45+E49+E52</f>
        <v>0</v>
      </c>
      <c r="F57" s="69">
        <f t="shared" si="8"/>
        <v>75405</v>
      </c>
      <c r="G57" s="69">
        <f t="shared" si="8"/>
        <v>122904</v>
      </c>
      <c r="H57" s="69">
        <f t="shared" si="8"/>
        <v>63361</v>
      </c>
      <c r="I57" s="69">
        <f t="shared" si="8"/>
        <v>119875</v>
      </c>
      <c r="J57" s="69">
        <f t="shared" si="8"/>
        <v>24059</v>
      </c>
      <c r="K57" s="69">
        <f t="shared" si="8"/>
        <v>59381</v>
      </c>
      <c r="L57" s="69">
        <f t="shared" si="8"/>
        <v>0</v>
      </c>
      <c r="M57" s="69">
        <f t="shared" si="8"/>
        <v>0</v>
      </c>
      <c r="N57" s="69">
        <f t="shared" si="8"/>
        <v>3255</v>
      </c>
      <c r="O57" s="70">
        <f t="shared" si="8"/>
        <v>479783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s="12" customFormat="1" ht="12.75">
      <c r="A58" s="48"/>
      <c r="B58" s="49" t="s">
        <v>93</v>
      </c>
      <c r="C58" s="50">
        <f>C40+C43+C45+C47+C50+C53+C55</f>
        <v>19857</v>
      </c>
      <c r="D58" s="50">
        <f>D40+D43+D45+D47+D50+D53+D55</f>
        <v>560</v>
      </c>
      <c r="E58" s="50">
        <f aca="true" t="shared" si="9" ref="E58:O58">E40+E43+E45+E47+E50+E53+E55</f>
        <v>491</v>
      </c>
      <c r="F58" s="50">
        <f t="shared" si="9"/>
        <v>87539</v>
      </c>
      <c r="G58" s="50">
        <f t="shared" si="9"/>
        <v>125404</v>
      </c>
      <c r="H58" s="50">
        <f t="shared" si="9"/>
        <v>0</v>
      </c>
      <c r="I58" s="50">
        <f t="shared" si="9"/>
        <v>185251</v>
      </c>
      <c r="J58" s="50">
        <f t="shared" si="9"/>
        <v>31059</v>
      </c>
      <c r="K58" s="50">
        <f t="shared" si="9"/>
        <v>128935</v>
      </c>
      <c r="L58" s="50">
        <f t="shared" si="9"/>
        <v>25000</v>
      </c>
      <c r="M58" s="50">
        <f t="shared" si="9"/>
        <v>0</v>
      </c>
      <c r="N58" s="50">
        <f t="shared" si="9"/>
        <v>10101</v>
      </c>
      <c r="O58" s="16">
        <f t="shared" si="9"/>
        <v>614197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s="12" customFormat="1" ht="13.5" thickBot="1">
      <c r="A59" s="17"/>
      <c r="B59" s="18" t="s">
        <v>88</v>
      </c>
      <c r="C59" s="19">
        <f aca="true" t="shared" si="10" ref="C59:O59">C41+C44+C46+C48+C51+C54+C56</f>
        <v>20009</v>
      </c>
      <c r="D59" s="19">
        <f t="shared" si="10"/>
        <v>543</v>
      </c>
      <c r="E59" s="19">
        <f t="shared" si="10"/>
        <v>491</v>
      </c>
      <c r="F59" s="19">
        <f t="shared" si="10"/>
        <v>87521</v>
      </c>
      <c r="G59" s="19">
        <f t="shared" si="10"/>
        <v>126268</v>
      </c>
      <c r="H59" s="19">
        <f t="shared" si="10"/>
        <v>0</v>
      </c>
      <c r="I59" s="19">
        <f t="shared" si="10"/>
        <v>185251</v>
      </c>
      <c r="J59" s="19">
        <f t="shared" si="10"/>
        <v>31113</v>
      </c>
      <c r="K59" s="19">
        <f t="shared" si="10"/>
        <v>112869</v>
      </c>
      <c r="L59" s="19">
        <f t="shared" si="10"/>
        <v>25000</v>
      </c>
      <c r="M59" s="19">
        <f t="shared" si="10"/>
        <v>0</v>
      </c>
      <c r="N59" s="19">
        <f t="shared" si="10"/>
        <v>10101</v>
      </c>
      <c r="O59" s="20">
        <f t="shared" si="10"/>
        <v>599166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s="12" customFormat="1" ht="12.75">
      <c r="A60" s="56" t="s">
        <v>76</v>
      </c>
      <c r="B60" s="57" t="s">
        <v>96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>
        <v>92</v>
      </c>
      <c r="O60" s="44">
        <f>SUM(C60:N60)</f>
        <v>92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s="12" customFormat="1" ht="13.5" thickBot="1">
      <c r="A61" s="29"/>
      <c r="B61" s="30" t="s">
        <v>88</v>
      </c>
      <c r="C61" s="31">
        <v>1</v>
      </c>
      <c r="D61" s="31"/>
      <c r="E61" s="31">
        <v>140</v>
      </c>
      <c r="F61" s="31"/>
      <c r="G61" s="31"/>
      <c r="H61" s="31"/>
      <c r="I61" s="31"/>
      <c r="J61" s="31"/>
      <c r="K61" s="31"/>
      <c r="L61" s="31"/>
      <c r="M61" s="31"/>
      <c r="N61" s="31">
        <v>92</v>
      </c>
      <c r="O61" s="44">
        <f>SUM(C61:N61)</f>
        <v>233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s="12" customFormat="1" ht="12.75">
      <c r="A62" s="25" t="s">
        <v>77</v>
      </c>
      <c r="B62" s="26" t="s">
        <v>97</v>
      </c>
      <c r="C62" s="21">
        <v>1</v>
      </c>
      <c r="D62" s="21"/>
      <c r="E62" s="21">
        <v>378</v>
      </c>
      <c r="F62" s="21"/>
      <c r="G62" s="21"/>
      <c r="H62" s="21"/>
      <c r="I62" s="21"/>
      <c r="J62" s="21"/>
      <c r="K62" s="21"/>
      <c r="L62" s="21"/>
      <c r="M62" s="21"/>
      <c r="N62" s="21">
        <v>114</v>
      </c>
      <c r="O62" s="40">
        <f>SUM(C62:N62)</f>
        <v>493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s="12" customFormat="1" ht="13.5" thickBot="1">
      <c r="A63" s="29"/>
      <c r="B63" s="30" t="s">
        <v>88</v>
      </c>
      <c r="C63" s="31">
        <v>1</v>
      </c>
      <c r="D63" s="31"/>
      <c r="E63" s="31">
        <v>378</v>
      </c>
      <c r="F63" s="31"/>
      <c r="G63" s="31"/>
      <c r="H63" s="31"/>
      <c r="I63" s="31"/>
      <c r="J63" s="31"/>
      <c r="K63" s="31"/>
      <c r="L63" s="31"/>
      <c r="M63" s="31"/>
      <c r="N63" s="31">
        <v>114</v>
      </c>
      <c r="O63" s="32">
        <f>SUM(C63:N63)</f>
        <v>493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s="12" customFormat="1" ht="12.75">
      <c r="A64" s="71">
        <v>17</v>
      </c>
      <c r="B64" s="9" t="s">
        <v>101</v>
      </c>
      <c r="C64" s="10">
        <f>C60+C62</f>
        <v>1</v>
      </c>
      <c r="D64" s="10"/>
      <c r="E64" s="10">
        <f aca="true" t="shared" si="11" ref="E64:O64">E60+E62</f>
        <v>378</v>
      </c>
      <c r="F64" s="10">
        <f t="shared" si="11"/>
        <v>0</v>
      </c>
      <c r="G64" s="10">
        <f t="shared" si="11"/>
        <v>0</v>
      </c>
      <c r="H64" s="10">
        <f t="shared" si="11"/>
        <v>0</v>
      </c>
      <c r="I64" s="10">
        <f t="shared" si="11"/>
        <v>0</v>
      </c>
      <c r="J64" s="10">
        <f t="shared" si="11"/>
        <v>0</v>
      </c>
      <c r="K64" s="10">
        <f t="shared" si="11"/>
        <v>0</v>
      </c>
      <c r="L64" s="10">
        <f t="shared" si="11"/>
        <v>0</v>
      </c>
      <c r="M64" s="10">
        <f t="shared" si="11"/>
        <v>0</v>
      </c>
      <c r="N64" s="10">
        <f t="shared" si="11"/>
        <v>206</v>
      </c>
      <c r="O64" s="45">
        <f t="shared" si="11"/>
        <v>585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s="12" customFormat="1" ht="13.5" thickBot="1">
      <c r="A65" s="72"/>
      <c r="B65" s="18" t="s">
        <v>88</v>
      </c>
      <c r="C65" s="19">
        <f>C61+C63</f>
        <v>2</v>
      </c>
      <c r="D65" s="19"/>
      <c r="E65" s="19">
        <f aca="true" t="shared" si="12" ref="E65:O65">E61+E63</f>
        <v>518</v>
      </c>
      <c r="F65" s="19">
        <f t="shared" si="12"/>
        <v>0</v>
      </c>
      <c r="G65" s="19">
        <f t="shared" si="12"/>
        <v>0</v>
      </c>
      <c r="H65" s="19">
        <f t="shared" si="12"/>
        <v>0</v>
      </c>
      <c r="I65" s="19">
        <f t="shared" si="12"/>
        <v>0</v>
      </c>
      <c r="J65" s="19">
        <f t="shared" si="12"/>
        <v>0</v>
      </c>
      <c r="K65" s="19">
        <f t="shared" si="12"/>
        <v>0</v>
      </c>
      <c r="L65" s="19">
        <f t="shared" si="12"/>
        <v>0</v>
      </c>
      <c r="M65" s="19">
        <f t="shared" si="12"/>
        <v>0</v>
      </c>
      <c r="N65" s="19">
        <f t="shared" si="12"/>
        <v>206</v>
      </c>
      <c r="O65" s="20">
        <f t="shared" si="12"/>
        <v>726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s="12" customFormat="1" ht="12.75">
      <c r="A66" s="73">
        <v>1</v>
      </c>
      <c r="B66" s="74" t="s">
        <v>40</v>
      </c>
      <c r="C66" s="75">
        <f>C3+C24+C36+C57</f>
        <v>23694</v>
      </c>
      <c r="D66" s="75">
        <f>D3+D24+D36+D57</f>
        <v>560</v>
      </c>
      <c r="E66" s="75">
        <f>E3+E24+E36+E57</f>
        <v>7143</v>
      </c>
      <c r="F66" s="75">
        <f>F3+F24+F36+F57</f>
        <v>75405</v>
      </c>
      <c r="G66" s="75">
        <f>G3+G24+G36+G57</f>
        <v>122904</v>
      </c>
      <c r="H66" s="75">
        <f>H3+H24+H36+H57</f>
        <v>63361</v>
      </c>
      <c r="I66" s="75">
        <f>I3+I24+I36+I57</f>
        <v>119875</v>
      </c>
      <c r="J66" s="75">
        <f>J3+J24+J36+J57</f>
        <v>24059</v>
      </c>
      <c r="K66" s="75">
        <f>K3+K24+K36+K57</f>
        <v>59381</v>
      </c>
      <c r="L66" s="75">
        <f>L3+L24+L36+L57</f>
        <v>85000</v>
      </c>
      <c r="M66" s="75">
        <f>M3+M24+M36+M57</f>
        <v>108728</v>
      </c>
      <c r="N66" s="75">
        <f>N3+N24+N36+N57</f>
        <v>13255</v>
      </c>
      <c r="O66" s="76">
        <f>O3+O24+O36+O57</f>
        <v>703365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s="12" customFormat="1" ht="12.75">
      <c r="A67" s="77"/>
      <c r="B67" s="78" t="s">
        <v>99</v>
      </c>
      <c r="C67" s="79">
        <f>C4+C6+C25+C37+C58+C64</f>
        <v>35952</v>
      </c>
      <c r="D67" s="79">
        <f>D4+D6+D25+D37+D58+D64</f>
        <v>560</v>
      </c>
      <c r="E67" s="79">
        <f>E4+E6+E25+E37+E58+E64</f>
        <v>11529</v>
      </c>
      <c r="F67" s="79">
        <f>F4+F6+F25+F37+F58+F64</f>
        <v>87539</v>
      </c>
      <c r="G67" s="79">
        <f>G4+G6+G25+G37+G58+G64</f>
        <v>125404</v>
      </c>
      <c r="H67" s="79">
        <f>H4+H6+H25+H37+H58+H64</f>
        <v>0</v>
      </c>
      <c r="I67" s="79">
        <f>I4+I6+I25+I37+I58+I64</f>
        <v>185251</v>
      </c>
      <c r="J67" s="79">
        <f>J4+J6+J25+J37+J58+J64</f>
        <v>31059</v>
      </c>
      <c r="K67" s="79">
        <f>K4+K6+K25+K37+K58+K64</f>
        <v>128935</v>
      </c>
      <c r="L67" s="79">
        <f>L4+L6+L25+L37+L58+L64</f>
        <v>110000</v>
      </c>
      <c r="M67" s="79">
        <f>M4+M6+M25+M37+M58+M64</f>
        <v>54836</v>
      </c>
      <c r="N67" s="79">
        <f>N4+N6+N25+N37+N58+N64</f>
        <v>32299</v>
      </c>
      <c r="O67" s="80">
        <f>O4+O6+O25+O37+O58+O64</f>
        <v>803364</v>
      </c>
      <c r="P67" s="81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s="12" customFormat="1" ht="12" customHeight="1" thickBot="1">
      <c r="A68" s="82"/>
      <c r="B68" s="83" t="s">
        <v>88</v>
      </c>
      <c r="C68" s="84">
        <f>C5+C7+C26+C38+C59+C65</f>
        <v>35543</v>
      </c>
      <c r="D68" s="84">
        <f>D5+D7+D26+D38+D59+D65</f>
        <v>543</v>
      </c>
      <c r="E68" s="84">
        <f>E5+E7+E26+E38+E59+E65</f>
        <v>11797</v>
      </c>
      <c r="F68" s="84">
        <f>F5+F7+F26+F38+F59+F65</f>
        <v>87521</v>
      </c>
      <c r="G68" s="84">
        <f>G5+G7+G26+G38+G59+G65</f>
        <v>126268</v>
      </c>
      <c r="H68" s="84">
        <f>H5+H7+H26+H38+H59+H65</f>
        <v>0</v>
      </c>
      <c r="I68" s="84">
        <f>I5+I7+I26+I38+I59+I65</f>
        <v>185251</v>
      </c>
      <c r="J68" s="84">
        <f>J5+J7+J26+J38+J59+J65</f>
        <v>31113</v>
      </c>
      <c r="K68" s="84">
        <f>K5+K7+K26+K38+K59+K65</f>
        <v>112869</v>
      </c>
      <c r="L68" s="84">
        <f>L5+L7+L26+L38+L59+L65</f>
        <v>110000</v>
      </c>
      <c r="M68" s="84">
        <f>M5+M7+M26+M38+M59+M65</f>
        <v>54558</v>
      </c>
      <c r="N68" s="84">
        <f>N5+N7+N26+N38+N59+N65</f>
        <v>32299</v>
      </c>
      <c r="O68" s="85">
        <f>O5+O7+O26+O38+O59+O65</f>
        <v>787762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s="12" customFormat="1" ht="12.75">
      <c r="A69" s="86" t="s">
        <v>75</v>
      </c>
      <c r="B69" s="87" t="s">
        <v>98</v>
      </c>
      <c r="C69" s="88"/>
      <c r="D69" s="88"/>
      <c r="E69" s="88">
        <v>30</v>
      </c>
      <c r="F69" s="88"/>
      <c r="G69" s="88"/>
      <c r="H69" s="88"/>
      <c r="I69" s="88"/>
      <c r="J69" s="88"/>
      <c r="K69" s="88"/>
      <c r="L69" s="88"/>
      <c r="M69" s="88">
        <v>200</v>
      </c>
      <c r="N69" s="88">
        <v>126</v>
      </c>
      <c r="O69" s="22">
        <f>SUM(C69:N69)</f>
        <v>356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s="12" customFormat="1" ht="13.5" thickBot="1">
      <c r="A70" s="89"/>
      <c r="B70" s="90" t="s">
        <v>88</v>
      </c>
      <c r="C70" s="91">
        <v>12</v>
      </c>
      <c r="D70" s="91"/>
      <c r="E70" s="91"/>
      <c r="F70" s="91"/>
      <c r="G70" s="91"/>
      <c r="H70" s="91"/>
      <c r="I70" s="91"/>
      <c r="J70" s="91"/>
      <c r="K70" s="91"/>
      <c r="L70" s="91"/>
      <c r="M70" s="91">
        <v>230</v>
      </c>
      <c r="N70" s="91">
        <v>126</v>
      </c>
      <c r="O70" s="32">
        <f>SUM(C70:N70)</f>
        <v>368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s="12" customFormat="1" ht="12.75">
      <c r="A71" s="25" t="s">
        <v>41</v>
      </c>
      <c r="B71" s="26" t="s">
        <v>42</v>
      </c>
      <c r="C71" s="21">
        <v>3575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>
        <f>SUM(C71:N71)</f>
        <v>3575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s="12" customFormat="1" ht="13.5" thickBot="1">
      <c r="A72" s="27"/>
      <c r="B72" s="28" t="s">
        <v>88</v>
      </c>
      <c r="C72" s="23">
        <v>3701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92">
        <f>SUM(C72:N72)</f>
        <v>3701</v>
      </c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15" s="12" customFormat="1" ht="12.75">
      <c r="A73" s="93">
        <v>2</v>
      </c>
      <c r="B73" s="94" t="s">
        <v>80</v>
      </c>
      <c r="C73" s="95">
        <f>C71</f>
        <v>3575</v>
      </c>
      <c r="D73" s="95"/>
      <c r="E73" s="95">
        <f aca="true" t="shared" si="13" ref="E73:O73">E71</f>
        <v>0</v>
      </c>
      <c r="F73" s="95">
        <f t="shared" si="13"/>
        <v>0</v>
      </c>
      <c r="G73" s="95">
        <f t="shared" si="13"/>
        <v>0</v>
      </c>
      <c r="H73" s="95">
        <f t="shared" si="13"/>
        <v>0</v>
      </c>
      <c r="I73" s="95">
        <f t="shared" si="13"/>
        <v>0</v>
      </c>
      <c r="J73" s="95">
        <f t="shared" si="13"/>
        <v>0</v>
      </c>
      <c r="K73" s="95">
        <f t="shared" si="13"/>
        <v>0</v>
      </c>
      <c r="L73" s="95">
        <f t="shared" si="13"/>
        <v>0</v>
      </c>
      <c r="M73" s="95">
        <f t="shared" si="13"/>
        <v>0</v>
      </c>
      <c r="N73" s="95">
        <f t="shared" si="13"/>
        <v>0</v>
      </c>
      <c r="O73" s="11">
        <f t="shared" si="13"/>
        <v>3575</v>
      </c>
    </row>
    <row r="74" spans="1:15" s="12" customFormat="1" ht="12.75">
      <c r="A74" s="96"/>
      <c r="B74" s="48" t="s">
        <v>93</v>
      </c>
      <c r="C74" s="50">
        <f>C69+C71</f>
        <v>3575</v>
      </c>
      <c r="D74" s="50"/>
      <c r="E74" s="50">
        <f aca="true" t="shared" si="14" ref="E74:O74">E69+E71</f>
        <v>30</v>
      </c>
      <c r="F74" s="50">
        <f t="shared" si="14"/>
        <v>0</v>
      </c>
      <c r="G74" s="50">
        <f t="shared" si="14"/>
        <v>0</v>
      </c>
      <c r="H74" s="50">
        <f t="shared" si="14"/>
        <v>0</v>
      </c>
      <c r="I74" s="50">
        <f t="shared" si="14"/>
        <v>0</v>
      </c>
      <c r="J74" s="50">
        <f t="shared" si="14"/>
        <v>0</v>
      </c>
      <c r="K74" s="50">
        <f t="shared" si="14"/>
        <v>0</v>
      </c>
      <c r="L74" s="50">
        <f t="shared" si="14"/>
        <v>0</v>
      </c>
      <c r="M74" s="50">
        <f t="shared" si="14"/>
        <v>200</v>
      </c>
      <c r="N74" s="50">
        <f t="shared" si="14"/>
        <v>126</v>
      </c>
      <c r="O74" s="16">
        <f t="shared" si="14"/>
        <v>3931</v>
      </c>
    </row>
    <row r="75" spans="1:15" s="12" customFormat="1" ht="13.5" thickBot="1">
      <c r="A75" s="97"/>
      <c r="B75" s="17" t="s">
        <v>88</v>
      </c>
      <c r="C75" s="19">
        <f>C70+C72</f>
        <v>3713</v>
      </c>
      <c r="D75" s="19"/>
      <c r="E75" s="19">
        <f aca="true" t="shared" si="15" ref="E75:O75">E70+E72</f>
        <v>0</v>
      </c>
      <c r="F75" s="19">
        <f t="shared" si="15"/>
        <v>0</v>
      </c>
      <c r="G75" s="19">
        <f t="shared" si="15"/>
        <v>0</v>
      </c>
      <c r="H75" s="19">
        <f t="shared" si="15"/>
        <v>0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19">
        <f t="shared" si="15"/>
        <v>0</v>
      </c>
      <c r="M75" s="19">
        <f t="shared" si="15"/>
        <v>230</v>
      </c>
      <c r="N75" s="19">
        <f t="shared" si="15"/>
        <v>126</v>
      </c>
      <c r="O75" s="20">
        <f t="shared" si="15"/>
        <v>4069</v>
      </c>
    </row>
    <row r="76" spans="1:15" s="12" customFormat="1" ht="12.75">
      <c r="A76" s="56" t="s">
        <v>74</v>
      </c>
      <c r="B76" s="57" t="s">
        <v>116</v>
      </c>
      <c r="C76" s="58"/>
      <c r="D76" s="58"/>
      <c r="E76" s="58">
        <v>699</v>
      </c>
      <c r="F76" s="58"/>
      <c r="G76" s="58"/>
      <c r="H76" s="58"/>
      <c r="I76" s="58"/>
      <c r="J76" s="58"/>
      <c r="K76" s="58"/>
      <c r="L76" s="58"/>
      <c r="M76" s="58">
        <v>385</v>
      </c>
      <c r="N76" s="58"/>
      <c r="O76" s="44">
        <f aca="true" t="shared" si="16" ref="O76:O82">SUM(C76:N76)</f>
        <v>1084</v>
      </c>
    </row>
    <row r="77" spans="1:15" s="12" customFormat="1" ht="13.5" thickBot="1">
      <c r="A77" s="29"/>
      <c r="B77" s="30" t="s">
        <v>88</v>
      </c>
      <c r="C77" s="31"/>
      <c r="D77" s="31"/>
      <c r="E77" s="31">
        <v>803</v>
      </c>
      <c r="F77" s="31"/>
      <c r="G77" s="31"/>
      <c r="H77" s="31"/>
      <c r="I77" s="31"/>
      <c r="J77" s="31"/>
      <c r="K77" s="31"/>
      <c r="L77" s="31"/>
      <c r="M77" s="31">
        <v>415</v>
      </c>
      <c r="N77" s="31"/>
      <c r="O77" s="32">
        <f t="shared" si="16"/>
        <v>1218</v>
      </c>
    </row>
    <row r="78" spans="1:28" s="34" customFormat="1" ht="12" customHeight="1">
      <c r="A78" s="25" t="s">
        <v>43</v>
      </c>
      <c r="B78" s="26" t="s">
        <v>11</v>
      </c>
      <c r="C78" s="21">
        <v>6882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40">
        <f t="shared" si="16"/>
        <v>6882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15" s="33" customFormat="1" ht="12" customHeight="1">
      <c r="A79" s="41"/>
      <c r="B79" s="42" t="s">
        <v>117</v>
      </c>
      <c r="C79" s="43">
        <v>6160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37">
        <f t="shared" si="16"/>
        <v>6160</v>
      </c>
    </row>
    <row r="80" spans="1:28" s="39" customFormat="1" ht="12" customHeight="1" thickBot="1">
      <c r="A80" s="29"/>
      <c r="B80" s="30" t="s">
        <v>88</v>
      </c>
      <c r="C80" s="31">
        <v>6196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>
        <f t="shared" si="16"/>
        <v>6196</v>
      </c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2" customHeight="1">
      <c r="A81" s="25" t="s">
        <v>44</v>
      </c>
      <c r="B81" s="26" t="s">
        <v>45</v>
      </c>
      <c r="C81" s="21">
        <v>230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>
        <f t="shared" si="16"/>
        <v>230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12" customHeight="1" thickBot="1">
      <c r="A82" s="27"/>
      <c r="B82" s="28" t="s">
        <v>88</v>
      </c>
      <c r="C82" s="23">
        <v>150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92">
        <f t="shared" si="16"/>
        <v>150</v>
      </c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s="12" customFormat="1" ht="12.75">
      <c r="A83" s="98">
        <v>3</v>
      </c>
      <c r="B83" s="9" t="s">
        <v>47</v>
      </c>
      <c r="C83" s="10">
        <f>C78+C81</f>
        <v>7112</v>
      </c>
      <c r="D83" s="10"/>
      <c r="E83" s="10">
        <f aca="true" t="shared" si="17" ref="E83:O83">E78+E81</f>
        <v>0</v>
      </c>
      <c r="F83" s="10">
        <f t="shared" si="17"/>
        <v>0</v>
      </c>
      <c r="G83" s="10">
        <f t="shared" si="17"/>
        <v>0</v>
      </c>
      <c r="H83" s="10">
        <f t="shared" si="17"/>
        <v>0</v>
      </c>
      <c r="I83" s="10">
        <f t="shared" si="17"/>
        <v>0</v>
      </c>
      <c r="J83" s="10">
        <f t="shared" si="17"/>
        <v>0</v>
      </c>
      <c r="K83" s="10">
        <f t="shared" si="17"/>
        <v>0</v>
      </c>
      <c r="L83" s="10">
        <f t="shared" si="17"/>
        <v>0</v>
      </c>
      <c r="M83" s="10">
        <f t="shared" si="17"/>
        <v>0</v>
      </c>
      <c r="N83" s="10">
        <f t="shared" si="17"/>
        <v>0</v>
      </c>
      <c r="O83" s="45">
        <f t="shared" si="17"/>
        <v>7112</v>
      </c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:28" s="12" customFormat="1" ht="12.75">
      <c r="A84" s="99"/>
      <c r="B84" s="49" t="s">
        <v>78</v>
      </c>
      <c r="C84" s="50">
        <f>C76+C79+C81</f>
        <v>6390</v>
      </c>
      <c r="D84" s="50">
        <f aca="true" t="shared" si="18" ref="D84:O84">D76+D79+D81</f>
        <v>0</v>
      </c>
      <c r="E84" s="50">
        <f t="shared" si="18"/>
        <v>699</v>
      </c>
      <c r="F84" s="50">
        <f t="shared" si="18"/>
        <v>0</v>
      </c>
      <c r="G84" s="50">
        <f t="shared" si="18"/>
        <v>0</v>
      </c>
      <c r="H84" s="50">
        <f t="shared" si="18"/>
        <v>0</v>
      </c>
      <c r="I84" s="50">
        <f t="shared" si="18"/>
        <v>0</v>
      </c>
      <c r="J84" s="50">
        <f t="shared" si="18"/>
        <v>0</v>
      </c>
      <c r="K84" s="50">
        <f t="shared" si="18"/>
        <v>0</v>
      </c>
      <c r="L84" s="50">
        <f t="shared" si="18"/>
        <v>0</v>
      </c>
      <c r="M84" s="50">
        <f t="shared" si="18"/>
        <v>385</v>
      </c>
      <c r="N84" s="50">
        <f t="shared" si="18"/>
        <v>0</v>
      </c>
      <c r="O84" s="50">
        <f t="shared" si="18"/>
        <v>7474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:15" s="12" customFormat="1" ht="13.5" thickBot="1">
      <c r="A85" s="100"/>
      <c r="B85" s="18" t="s">
        <v>88</v>
      </c>
      <c r="C85" s="19">
        <f>C77+C80+C82</f>
        <v>6346</v>
      </c>
      <c r="D85" s="19"/>
      <c r="E85" s="19">
        <f aca="true" t="shared" si="19" ref="E85:O85">E77+E80+E82</f>
        <v>803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415</v>
      </c>
      <c r="N85" s="19">
        <f t="shared" si="19"/>
        <v>0</v>
      </c>
      <c r="O85" s="20">
        <f t="shared" si="19"/>
        <v>7564</v>
      </c>
    </row>
    <row r="86" spans="1:15" ht="12" customHeight="1">
      <c r="A86" s="25" t="s">
        <v>48</v>
      </c>
      <c r="B86" s="26" t="s">
        <v>49</v>
      </c>
      <c r="C86" s="21">
        <v>300</v>
      </c>
      <c r="D86" s="21"/>
      <c r="E86" s="21">
        <v>16118</v>
      </c>
      <c r="F86" s="21"/>
      <c r="G86" s="21"/>
      <c r="H86" s="21"/>
      <c r="I86" s="21"/>
      <c r="J86" s="21"/>
      <c r="K86" s="21"/>
      <c r="L86" s="21"/>
      <c r="M86" s="21"/>
      <c r="N86" s="21"/>
      <c r="O86" s="40">
        <f aca="true" t="shared" si="20" ref="O86:O108">SUM(C86:N86)</f>
        <v>16418</v>
      </c>
    </row>
    <row r="87" spans="1:15" ht="12" customHeight="1">
      <c r="A87" s="41"/>
      <c r="B87" s="42" t="s">
        <v>107</v>
      </c>
      <c r="C87" s="43">
        <v>2085</v>
      </c>
      <c r="D87" s="43"/>
      <c r="E87" s="43">
        <v>10787</v>
      </c>
      <c r="F87" s="43"/>
      <c r="G87" s="43"/>
      <c r="H87" s="43"/>
      <c r="I87" s="43"/>
      <c r="J87" s="43"/>
      <c r="K87" s="43"/>
      <c r="L87" s="43"/>
      <c r="M87" s="43"/>
      <c r="N87" s="43"/>
      <c r="O87" s="38">
        <f t="shared" si="20"/>
        <v>12872</v>
      </c>
    </row>
    <row r="88" spans="1:15" ht="12" customHeight="1" thickBot="1">
      <c r="A88" s="27"/>
      <c r="B88" s="28" t="s">
        <v>88</v>
      </c>
      <c r="C88" s="23">
        <v>2085</v>
      </c>
      <c r="D88" s="23"/>
      <c r="E88" s="23">
        <v>9154</v>
      </c>
      <c r="F88" s="23"/>
      <c r="G88" s="23"/>
      <c r="H88" s="23"/>
      <c r="I88" s="23"/>
      <c r="J88" s="23"/>
      <c r="K88" s="23"/>
      <c r="L88" s="23"/>
      <c r="M88" s="23"/>
      <c r="N88" s="23"/>
      <c r="O88" s="92">
        <f t="shared" si="20"/>
        <v>11239</v>
      </c>
    </row>
    <row r="89" spans="1:15" ht="12" customHeight="1">
      <c r="A89" s="25" t="s">
        <v>50</v>
      </c>
      <c r="B89" s="26" t="s">
        <v>51</v>
      </c>
      <c r="C89" s="21">
        <v>20</v>
      </c>
      <c r="D89" s="21"/>
      <c r="E89" s="21">
        <v>8372</v>
      </c>
      <c r="F89" s="21"/>
      <c r="G89" s="21"/>
      <c r="H89" s="21"/>
      <c r="I89" s="21"/>
      <c r="J89" s="21"/>
      <c r="K89" s="21"/>
      <c r="L89" s="21"/>
      <c r="M89" s="21"/>
      <c r="N89" s="21"/>
      <c r="O89" s="40">
        <f t="shared" si="20"/>
        <v>8392</v>
      </c>
    </row>
    <row r="90" spans="1:15" ht="12" customHeight="1">
      <c r="A90" s="41"/>
      <c r="B90" s="42" t="s">
        <v>106</v>
      </c>
      <c r="C90" s="43">
        <v>562</v>
      </c>
      <c r="D90" s="43"/>
      <c r="E90" s="43">
        <v>2587</v>
      </c>
      <c r="F90" s="43"/>
      <c r="G90" s="43"/>
      <c r="H90" s="43"/>
      <c r="I90" s="43"/>
      <c r="J90" s="43"/>
      <c r="K90" s="43"/>
      <c r="L90" s="43"/>
      <c r="M90" s="43"/>
      <c r="N90" s="43"/>
      <c r="O90" s="38">
        <f t="shared" si="20"/>
        <v>3149</v>
      </c>
    </row>
    <row r="91" spans="1:15" ht="12" customHeight="1" thickBot="1">
      <c r="A91" s="27"/>
      <c r="B91" s="28" t="s">
        <v>88</v>
      </c>
      <c r="C91" s="23">
        <v>562</v>
      </c>
      <c r="D91" s="23"/>
      <c r="E91" s="23">
        <v>2602</v>
      </c>
      <c r="F91" s="23"/>
      <c r="G91" s="23"/>
      <c r="H91" s="23"/>
      <c r="I91" s="23"/>
      <c r="J91" s="23"/>
      <c r="K91" s="23"/>
      <c r="L91" s="23"/>
      <c r="M91" s="23"/>
      <c r="N91" s="23"/>
      <c r="O91" s="92">
        <f t="shared" si="20"/>
        <v>3164</v>
      </c>
    </row>
    <row r="92" spans="1:15" ht="12" customHeight="1">
      <c r="A92" s="25" t="s">
        <v>52</v>
      </c>
      <c r="B92" s="26" t="s">
        <v>53</v>
      </c>
      <c r="C92" s="21">
        <v>300</v>
      </c>
      <c r="D92" s="21"/>
      <c r="E92" s="21">
        <v>5151</v>
      </c>
      <c r="F92" s="21"/>
      <c r="G92" s="21"/>
      <c r="H92" s="21"/>
      <c r="I92" s="21"/>
      <c r="J92" s="21"/>
      <c r="K92" s="21"/>
      <c r="L92" s="21"/>
      <c r="M92" s="21"/>
      <c r="N92" s="21"/>
      <c r="O92" s="22">
        <f t="shared" si="20"/>
        <v>5451</v>
      </c>
    </row>
    <row r="93" spans="1:15" ht="12" customHeight="1" thickBot="1">
      <c r="A93" s="27"/>
      <c r="B93" s="28" t="s">
        <v>88</v>
      </c>
      <c r="C93" s="23">
        <v>329</v>
      </c>
      <c r="D93" s="23"/>
      <c r="E93" s="23">
        <v>5840</v>
      </c>
      <c r="F93" s="23"/>
      <c r="G93" s="23"/>
      <c r="H93" s="23"/>
      <c r="I93" s="23"/>
      <c r="J93" s="23"/>
      <c r="K93" s="23"/>
      <c r="L93" s="23"/>
      <c r="M93" s="23"/>
      <c r="N93" s="23"/>
      <c r="O93" s="24">
        <f t="shared" si="20"/>
        <v>6169</v>
      </c>
    </row>
    <row r="94" spans="1:15" ht="12" customHeight="1">
      <c r="A94" s="56" t="s">
        <v>54</v>
      </c>
      <c r="B94" s="57" t="s">
        <v>55</v>
      </c>
      <c r="C94" s="58">
        <v>20</v>
      </c>
      <c r="D94" s="58"/>
      <c r="E94" s="58">
        <v>8130</v>
      </c>
      <c r="F94" s="58"/>
      <c r="G94" s="58"/>
      <c r="H94" s="58"/>
      <c r="I94" s="58"/>
      <c r="J94" s="58"/>
      <c r="K94" s="58"/>
      <c r="L94" s="58"/>
      <c r="M94" s="58"/>
      <c r="N94" s="58"/>
      <c r="O94" s="59">
        <f t="shared" si="20"/>
        <v>8150</v>
      </c>
    </row>
    <row r="95" spans="1:15" ht="12" customHeight="1" thickBot="1">
      <c r="A95" s="29"/>
      <c r="B95" s="30" t="s">
        <v>88</v>
      </c>
      <c r="C95" s="31">
        <v>30</v>
      </c>
      <c r="D95" s="31"/>
      <c r="E95" s="31">
        <v>7135</v>
      </c>
      <c r="F95" s="31"/>
      <c r="G95" s="31"/>
      <c r="H95" s="31"/>
      <c r="I95" s="31"/>
      <c r="J95" s="31"/>
      <c r="K95" s="31"/>
      <c r="L95" s="31"/>
      <c r="M95" s="31"/>
      <c r="N95" s="31"/>
      <c r="O95" s="32">
        <f t="shared" si="20"/>
        <v>7165</v>
      </c>
    </row>
    <row r="96" spans="1:15" ht="12" customHeight="1">
      <c r="A96" s="25" t="s">
        <v>56</v>
      </c>
      <c r="B96" s="26" t="s">
        <v>57</v>
      </c>
      <c r="C96" s="21"/>
      <c r="D96" s="21"/>
      <c r="E96" s="21">
        <v>5998</v>
      </c>
      <c r="F96" s="21"/>
      <c r="G96" s="21"/>
      <c r="H96" s="21"/>
      <c r="I96" s="21"/>
      <c r="J96" s="21"/>
      <c r="K96" s="21"/>
      <c r="L96" s="21"/>
      <c r="M96" s="21"/>
      <c r="N96" s="21"/>
      <c r="O96" s="22">
        <f t="shared" si="20"/>
        <v>5998</v>
      </c>
    </row>
    <row r="97" spans="1:15" ht="12" customHeight="1" thickBot="1">
      <c r="A97" s="27"/>
      <c r="B97" s="28" t="s">
        <v>88</v>
      </c>
      <c r="C97" s="23"/>
      <c r="D97" s="23"/>
      <c r="E97" s="23">
        <v>5740</v>
      </c>
      <c r="F97" s="23"/>
      <c r="G97" s="23"/>
      <c r="H97" s="23"/>
      <c r="I97" s="23"/>
      <c r="J97" s="23"/>
      <c r="K97" s="23"/>
      <c r="L97" s="23"/>
      <c r="M97" s="23"/>
      <c r="N97" s="23"/>
      <c r="O97" s="24">
        <f t="shared" si="20"/>
        <v>5740</v>
      </c>
    </row>
    <row r="98" spans="1:15" ht="12" customHeight="1">
      <c r="A98" s="140" t="s">
        <v>58</v>
      </c>
      <c r="B98" s="25" t="s">
        <v>112</v>
      </c>
      <c r="C98" s="21"/>
      <c r="D98" s="21"/>
      <c r="E98" s="21">
        <v>2103</v>
      </c>
      <c r="F98" s="21"/>
      <c r="G98" s="21"/>
      <c r="H98" s="21"/>
      <c r="I98" s="21"/>
      <c r="J98" s="21"/>
      <c r="K98" s="21"/>
      <c r="L98" s="21"/>
      <c r="M98" s="21"/>
      <c r="N98" s="21"/>
      <c r="O98" s="22">
        <f t="shared" si="20"/>
        <v>2103</v>
      </c>
    </row>
    <row r="99" spans="1:15" ht="12" customHeight="1">
      <c r="A99" s="66"/>
      <c r="B99" s="35" t="s">
        <v>99</v>
      </c>
      <c r="C99" s="37"/>
      <c r="D99" s="37"/>
      <c r="E99" s="37">
        <v>2103</v>
      </c>
      <c r="F99" s="37"/>
      <c r="G99" s="37"/>
      <c r="H99" s="37"/>
      <c r="I99" s="37"/>
      <c r="J99" s="37"/>
      <c r="K99" s="37"/>
      <c r="L99" s="37"/>
      <c r="M99" s="37"/>
      <c r="N99" s="37">
        <v>81</v>
      </c>
      <c r="O99" s="38">
        <f t="shared" si="20"/>
        <v>2184</v>
      </c>
    </row>
    <row r="100" spans="1:15" ht="12" customHeight="1" thickBot="1">
      <c r="A100" s="62"/>
      <c r="B100" s="27" t="s">
        <v>88</v>
      </c>
      <c r="C100" s="23"/>
      <c r="D100" s="23"/>
      <c r="E100" s="23">
        <v>2005</v>
      </c>
      <c r="F100" s="23"/>
      <c r="G100" s="23"/>
      <c r="H100" s="23"/>
      <c r="I100" s="23"/>
      <c r="J100" s="23"/>
      <c r="K100" s="23"/>
      <c r="L100" s="23"/>
      <c r="M100" s="23"/>
      <c r="N100" s="23">
        <v>81</v>
      </c>
      <c r="O100" s="24">
        <f t="shared" si="20"/>
        <v>2086</v>
      </c>
    </row>
    <row r="101" spans="1:15" ht="12" customHeight="1">
      <c r="A101" s="25" t="s">
        <v>59</v>
      </c>
      <c r="B101" s="57" t="s">
        <v>60</v>
      </c>
      <c r="C101" s="58">
        <v>8684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43">
        <f t="shared" si="20"/>
        <v>8684</v>
      </c>
    </row>
    <row r="102" spans="1:15" ht="12" customHeight="1">
      <c r="A102" s="41"/>
      <c r="B102" s="42" t="s">
        <v>118</v>
      </c>
      <c r="C102" s="43">
        <v>8227</v>
      </c>
      <c r="D102" s="43"/>
      <c r="E102" s="43">
        <v>52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37">
        <f t="shared" si="20"/>
        <v>8279</v>
      </c>
    </row>
    <row r="103" spans="1:15" ht="12" customHeight="1" thickBot="1">
      <c r="A103" s="27"/>
      <c r="B103" s="28" t="s">
        <v>88</v>
      </c>
      <c r="C103" s="23">
        <v>8233</v>
      </c>
      <c r="D103" s="23"/>
      <c r="E103" s="23">
        <v>52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4">
        <f>SUM(C103:N103)</f>
        <v>8285</v>
      </c>
    </row>
    <row r="104" spans="1:15" s="12" customFormat="1" ht="12.75">
      <c r="A104" s="98">
        <v>4</v>
      </c>
      <c r="B104" s="9" t="s">
        <v>61</v>
      </c>
      <c r="C104" s="10">
        <f>C86+C89+C92+C94+C96+C98+C101</f>
        <v>9324</v>
      </c>
      <c r="D104" s="10"/>
      <c r="E104" s="10">
        <f aca="true" t="shared" si="21" ref="E104:O104">E86+E89+E92+E94+E96+E98+E101</f>
        <v>45872</v>
      </c>
      <c r="F104" s="10">
        <f t="shared" si="21"/>
        <v>0</v>
      </c>
      <c r="G104" s="10">
        <f t="shared" si="21"/>
        <v>0</v>
      </c>
      <c r="H104" s="10">
        <f t="shared" si="21"/>
        <v>0</v>
      </c>
      <c r="I104" s="10">
        <f t="shared" si="21"/>
        <v>0</v>
      </c>
      <c r="J104" s="10">
        <f t="shared" si="21"/>
        <v>0</v>
      </c>
      <c r="K104" s="10">
        <f t="shared" si="21"/>
        <v>0</v>
      </c>
      <c r="L104" s="10">
        <f t="shared" si="21"/>
        <v>0</v>
      </c>
      <c r="M104" s="10">
        <f t="shared" si="21"/>
        <v>0</v>
      </c>
      <c r="N104" s="10">
        <f t="shared" si="21"/>
        <v>0</v>
      </c>
      <c r="O104" s="45">
        <f t="shared" si="21"/>
        <v>55196</v>
      </c>
    </row>
    <row r="105" spans="1:15" s="12" customFormat="1" ht="12.75">
      <c r="A105" s="99"/>
      <c r="B105" s="49" t="s">
        <v>99</v>
      </c>
      <c r="C105" s="50">
        <f>C87+C90+C92+C94+C96+C99+C102</f>
        <v>11194</v>
      </c>
      <c r="D105" s="50">
        <f aca="true" t="shared" si="22" ref="D105:O105">D87+D90+D92+D94+D96+D99+D102</f>
        <v>0</v>
      </c>
      <c r="E105" s="50">
        <f t="shared" si="22"/>
        <v>34808</v>
      </c>
      <c r="F105" s="50">
        <f t="shared" si="22"/>
        <v>0</v>
      </c>
      <c r="G105" s="50">
        <f t="shared" si="22"/>
        <v>0</v>
      </c>
      <c r="H105" s="50">
        <f t="shared" si="22"/>
        <v>0</v>
      </c>
      <c r="I105" s="50">
        <f t="shared" si="22"/>
        <v>0</v>
      </c>
      <c r="J105" s="50">
        <f t="shared" si="22"/>
        <v>0</v>
      </c>
      <c r="K105" s="50">
        <f t="shared" si="22"/>
        <v>0</v>
      </c>
      <c r="L105" s="50">
        <f t="shared" si="22"/>
        <v>0</v>
      </c>
      <c r="M105" s="50">
        <f t="shared" si="22"/>
        <v>0</v>
      </c>
      <c r="N105" s="50">
        <f t="shared" si="22"/>
        <v>81</v>
      </c>
      <c r="O105" s="50">
        <f t="shared" si="22"/>
        <v>46083</v>
      </c>
    </row>
    <row r="106" spans="1:15" s="12" customFormat="1" ht="13.5" thickBot="1">
      <c r="A106" s="100"/>
      <c r="B106" s="18" t="s">
        <v>88</v>
      </c>
      <c r="C106" s="19">
        <f>C88+C91+C93+C95+C97+C100+C103</f>
        <v>11239</v>
      </c>
      <c r="D106" s="19"/>
      <c r="E106" s="19">
        <f aca="true" t="shared" si="23" ref="E106:O106">E88+E91+E93+E95+E97+E100+E103</f>
        <v>32528</v>
      </c>
      <c r="F106" s="19">
        <f t="shared" si="23"/>
        <v>0</v>
      </c>
      <c r="G106" s="19">
        <f t="shared" si="23"/>
        <v>0</v>
      </c>
      <c r="H106" s="19">
        <f t="shared" si="23"/>
        <v>0</v>
      </c>
      <c r="I106" s="19">
        <f t="shared" si="23"/>
        <v>0</v>
      </c>
      <c r="J106" s="19">
        <f t="shared" si="23"/>
        <v>0</v>
      </c>
      <c r="K106" s="19">
        <f t="shared" si="23"/>
        <v>0</v>
      </c>
      <c r="L106" s="19">
        <f t="shared" si="23"/>
        <v>0</v>
      </c>
      <c r="M106" s="19">
        <f t="shared" si="23"/>
        <v>0</v>
      </c>
      <c r="N106" s="19">
        <f t="shared" si="23"/>
        <v>81</v>
      </c>
      <c r="O106" s="20">
        <f t="shared" si="23"/>
        <v>43848</v>
      </c>
    </row>
    <row r="107" spans="1:15" s="12" customFormat="1" ht="12.75">
      <c r="A107" s="98">
        <v>5</v>
      </c>
      <c r="B107" s="9" t="s">
        <v>68</v>
      </c>
      <c r="C107" s="10">
        <v>387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45">
        <f t="shared" si="20"/>
        <v>387</v>
      </c>
    </row>
    <row r="108" spans="1:15" s="12" customFormat="1" ht="13.5" thickBot="1">
      <c r="A108" s="17"/>
      <c r="B108" s="18" t="s">
        <v>88</v>
      </c>
      <c r="C108" s="19">
        <v>310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>
        <f t="shared" si="20"/>
        <v>310</v>
      </c>
    </row>
    <row r="109" spans="1:15" s="105" customFormat="1" ht="13.5">
      <c r="A109" s="101"/>
      <c r="B109" s="102" t="s">
        <v>62</v>
      </c>
      <c r="C109" s="103">
        <f>C73+C83+C104+C107</f>
        <v>20398</v>
      </c>
      <c r="D109" s="103"/>
      <c r="E109" s="103">
        <f>E73+E83+E104+E107</f>
        <v>45872</v>
      </c>
      <c r="F109" s="103">
        <f>F73+F83+F104+F107</f>
        <v>0</v>
      </c>
      <c r="G109" s="103">
        <f>G73+G83+G104+G107</f>
        <v>0</v>
      </c>
      <c r="H109" s="103">
        <f>H73+H83+H104+H107</f>
        <v>0</v>
      </c>
      <c r="I109" s="103">
        <f>I73+I83+I104+I107</f>
        <v>0</v>
      </c>
      <c r="J109" s="103">
        <f>J73+J83+J104+J107</f>
        <v>0</v>
      </c>
      <c r="K109" s="103">
        <f>K73+K83+K104+K107</f>
        <v>0</v>
      </c>
      <c r="L109" s="103">
        <f>L73+L83+L104+L107</f>
        <v>0</v>
      </c>
      <c r="M109" s="103">
        <f>M73+M83+M104+M107</f>
        <v>0</v>
      </c>
      <c r="N109" s="103">
        <f>N73+N83+N104+N107</f>
        <v>0</v>
      </c>
      <c r="O109" s="104">
        <f>O73+O83+O104+O107</f>
        <v>66270</v>
      </c>
    </row>
    <row r="110" spans="1:15" s="105" customFormat="1" ht="13.5">
      <c r="A110" s="106"/>
      <c r="B110" s="107" t="s">
        <v>99</v>
      </c>
      <c r="C110" s="108">
        <f>C74+C84+C105+C107</f>
        <v>21546</v>
      </c>
      <c r="D110" s="108">
        <f>D74+D84+D105+D107</f>
        <v>0</v>
      </c>
      <c r="E110" s="108">
        <f>E74+E84+E105+E107</f>
        <v>35537</v>
      </c>
      <c r="F110" s="108">
        <f>F74+F84+F105+F107</f>
        <v>0</v>
      </c>
      <c r="G110" s="108">
        <f>G74+G84+G105+G107</f>
        <v>0</v>
      </c>
      <c r="H110" s="108">
        <f>H74+H84+H105+H107</f>
        <v>0</v>
      </c>
      <c r="I110" s="108">
        <f>I74+I84+I105+I107</f>
        <v>0</v>
      </c>
      <c r="J110" s="108">
        <f>J74+J84+J105+J107</f>
        <v>0</v>
      </c>
      <c r="K110" s="108">
        <f>K74+K84+K105+K107</f>
        <v>0</v>
      </c>
      <c r="L110" s="108">
        <f>L74+L84+L105+L107</f>
        <v>0</v>
      </c>
      <c r="M110" s="108">
        <f>M74+M84+M105+M107</f>
        <v>585</v>
      </c>
      <c r="N110" s="108">
        <f>N74+N84+N105+N107</f>
        <v>207</v>
      </c>
      <c r="O110" s="108">
        <f>O74+O84+O105+O107</f>
        <v>57875</v>
      </c>
    </row>
    <row r="111" spans="1:15" s="105" customFormat="1" ht="14.25" thickBot="1">
      <c r="A111" s="141"/>
      <c r="B111" s="142" t="s">
        <v>88</v>
      </c>
      <c r="C111" s="143">
        <f>C75+C85+C106+C108</f>
        <v>21608</v>
      </c>
      <c r="D111" s="143"/>
      <c r="E111" s="143">
        <f>E75+E85+E106+E108</f>
        <v>33331</v>
      </c>
      <c r="F111" s="143">
        <f>F75+F85+F106+F108</f>
        <v>0</v>
      </c>
      <c r="G111" s="143">
        <f>G75+G85+G106+G108</f>
        <v>0</v>
      </c>
      <c r="H111" s="143">
        <f>H75+H85+H106+H108</f>
        <v>0</v>
      </c>
      <c r="I111" s="143">
        <f>I75+I85+I106+I108</f>
        <v>0</v>
      </c>
      <c r="J111" s="143">
        <f>J75+J85+J106+J108</f>
        <v>0</v>
      </c>
      <c r="K111" s="143">
        <f>K75+K85+K106+K108</f>
        <v>0</v>
      </c>
      <c r="L111" s="143">
        <f>L75+L85+L106+L108</f>
        <v>0</v>
      </c>
      <c r="M111" s="143">
        <f>M75+M85+M106+M108</f>
        <v>645</v>
      </c>
      <c r="N111" s="143">
        <f>N75+N85+N106+N108</f>
        <v>207</v>
      </c>
      <c r="O111" s="144">
        <f>O75+O85+O106+O108</f>
        <v>55791</v>
      </c>
    </row>
    <row r="112" spans="1:15" s="12" customFormat="1" ht="12.75">
      <c r="A112" s="109"/>
      <c r="B112" s="110" t="s">
        <v>40</v>
      </c>
      <c r="C112" s="111">
        <f>C66+C109</f>
        <v>44092</v>
      </c>
      <c r="D112" s="111">
        <f>D66+D109</f>
        <v>560</v>
      </c>
      <c r="E112" s="111">
        <f>E66+E109</f>
        <v>53015</v>
      </c>
      <c r="F112" s="111">
        <f>F66+F109</f>
        <v>75405</v>
      </c>
      <c r="G112" s="111">
        <f>G66+G109</f>
        <v>122904</v>
      </c>
      <c r="H112" s="111">
        <f>H66+H109</f>
        <v>63361</v>
      </c>
      <c r="I112" s="111">
        <f>I66+I109</f>
        <v>119875</v>
      </c>
      <c r="J112" s="111">
        <f>J66+J109</f>
        <v>24059</v>
      </c>
      <c r="K112" s="111">
        <f>K66+K109</f>
        <v>59381</v>
      </c>
      <c r="L112" s="111">
        <f>L66+L109</f>
        <v>85000</v>
      </c>
      <c r="M112" s="111">
        <f>M66+M109</f>
        <v>108728</v>
      </c>
      <c r="N112" s="111">
        <f>N66+N109</f>
        <v>13255</v>
      </c>
      <c r="O112" s="112">
        <f>O66+O109</f>
        <v>769635</v>
      </c>
    </row>
    <row r="113" spans="1:16" s="12" customFormat="1" ht="12.75">
      <c r="A113" s="113"/>
      <c r="B113" s="114" t="s">
        <v>99</v>
      </c>
      <c r="C113" s="115">
        <f>C67+C110</f>
        <v>57498</v>
      </c>
      <c r="D113" s="115">
        <f>D67+D110</f>
        <v>560</v>
      </c>
      <c r="E113" s="115">
        <f>E67+E110</f>
        <v>47066</v>
      </c>
      <c r="F113" s="115">
        <f>F67+F110</f>
        <v>87539</v>
      </c>
      <c r="G113" s="115">
        <f>G67+G110</f>
        <v>125404</v>
      </c>
      <c r="H113" s="115">
        <f>H67+H110</f>
        <v>0</v>
      </c>
      <c r="I113" s="115">
        <f>I67+I110</f>
        <v>185251</v>
      </c>
      <c r="J113" s="115">
        <f>J67+J110</f>
        <v>31059</v>
      </c>
      <c r="K113" s="115">
        <f>K67+K110</f>
        <v>128935</v>
      </c>
      <c r="L113" s="115">
        <f>L67+L110</f>
        <v>110000</v>
      </c>
      <c r="M113" s="115">
        <f>M67+M110</f>
        <v>55421</v>
      </c>
      <c r="N113" s="115">
        <f>N67+N110</f>
        <v>32506</v>
      </c>
      <c r="O113" s="116">
        <f>O67+O110</f>
        <v>861239</v>
      </c>
      <c r="P113" s="117"/>
    </row>
    <row r="114" spans="1:15" s="12" customFormat="1" ht="13.5" thickBot="1">
      <c r="A114" s="118"/>
      <c r="B114" s="119" t="s">
        <v>88</v>
      </c>
      <c r="C114" s="120">
        <f>C68+C111</f>
        <v>57151</v>
      </c>
      <c r="D114" s="120">
        <f>D68+D111</f>
        <v>543</v>
      </c>
      <c r="E114" s="120">
        <f>E68+E111</f>
        <v>45128</v>
      </c>
      <c r="F114" s="120">
        <f>F68+F111</f>
        <v>87521</v>
      </c>
      <c r="G114" s="120">
        <f>G68+G111</f>
        <v>126268</v>
      </c>
      <c r="H114" s="120">
        <f>H68+H111</f>
        <v>0</v>
      </c>
      <c r="I114" s="120">
        <f>I68+I111</f>
        <v>185251</v>
      </c>
      <c r="J114" s="120">
        <f>J68+J111</f>
        <v>31113</v>
      </c>
      <c r="K114" s="120">
        <f>K68+K111</f>
        <v>112869</v>
      </c>
      <c r="L114" s="120">
        <f>L68+L111</f>
        <v>110000</v>
      </c>
      <c r="M114" s="120">
        <f>M68+M111</f>
        <v>55203</v>
      </c>
      <c r="N114" s="120">
        <f>N68+N111</f>
        <v>32506</v>
      </c>
      <c r="O114" s="121">
        <f>O68+O111</f>
        <v>843553</v>
      </c>
    </row>
    <row r="115" spans="1:15" s="105" customFormat="1" ht="14.25" hidden="1" thickBot="1">
      <c r="A115" s="122"/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5"/>
    </row>
    <row r="116" spans="1:47" s="126" customFormat="1" ht="13.5" thickBot="1">
      <c r="A116" s="56"/>
      <c r="B116" s="57" t="s">
        <v>64</v>
      </c>
      <c r="C116" s="58">
        <v>6740</v>
      </c>
      <c r="D116" s="58"/>
      <c r="E116" s="58">
        <v>2894</v>
      </c>
      <c r="F116" s="58"/>
      <c r="G116" s="58"/>
      <c r="H116" s="58"/>
      <c r="I116" s="58"/>
      <c r="J116" s="58"/>
      <c r="K116" s="58"/>
      <c r="L116" s="58"/>
      <c r="M116" s="58"/>
      <c r="N116" s="58"/>
      <c r="O116" s="44">
        <f aca="true" t="shared" si="24" ref="O116:O121">SUM(C116:N116)</f>
        <v>9634</v>
      </c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</row>
    <row r="117" spans="1:15" ht="12.75">
      <c r="A117" s="56"/>
      <c r="B117" s="57" t="s">
        <v>99</v>
      </c>
      <c r="C117" s="58">
        <v>6325</v>
      </c>
      <c r="D117" s="58"/>
      <c r="E117" s="58">
        <v>2894</v>
      </c>
      <c r="F117" s="58"/>
      <c r="G117" s="58"/>
      <c r="H117" s="58"/>
      <c r="I117" s="58"/>
      <c r="J117" s="58"/>
      <c r="K117" s="58"/>
      <c r="L117" s="58"/>
      <c r="M117" s="58"/>
      <c r="N117" s="58">
        <v>1301</v>
      </c>
      <c r="O117" s="44">
        <f t="shared" si="24"/>
        <v>10520</v>
      </c>
    </row>
    <row r="118" spans="1:15" ht="13.5" thickBot="1">
      <c r="A118" s="29"/>
      <c r="B118" s="30" t="s">
        <v>88</v>
      </c>
      <c r="C118" s="31">
        <v>4453</v>
      </c>
      <c r="D118" s="31"/>
      <c r="E118" s="31">
        <v>3344</v>
      </c>
      <c r="F118" s="31"/>
      <c r="G118" s="31"/>
      <c r="H118" s="31"/>
      <c r="I118" s="31"/>
      <c r="J118" s="31"/>
      <c r="K118" s="31"/>
      <c r="L118" s="31"/>
      <c r="M118" s="31"/>
      <c r="N118" s="31">
        <v>810</v>
      </c>
      <c r="O118" s="44">
        <f t="shared" si="24"/>
        <v>8607</v>
      </c>
    </row>
    <row r="119" spans="1:15" ht="13.5" customHeight="1">
      <c r="A119" s="25" t="s">
        <v>63</v>
      </c>
      <c r="B119" s="26" t="s">
        <v>0</v>
      </c>
      <c r="C119" s="21">
        <v>837</v>
      </c>
      <c r="D119" s="21"/>
      <c r="E119" s="21">
        <v>894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40">
        <f t="shared" si="24"/>
        <v>1731</v>
      </c>
    </row>
    <row r="120" spans="1:15" ht="13.5" customHeight="1">
      <c r="A120" s="41"/>
      <c r="B120" s="42" t="s">
        <v>111</v>
      </c>
      <c r="C120" s="43">
        <v>700</v>
      </c>
      <c r="D120" s="43"/>
      <c r="E120" s="43">
        <v>894</v>
      </c>
      <c r="F120" s="43"/>
      <c r="G120" s="43"/>
      <c r="H120" s="43"/>
      <c r="I120" s="43"/>
      <c r="J120" s="43"/>
      <c r="K120" s="43"/>
      <c r="L120" s="43"/>
      <c r="M120" s="43"/>
      <c r="N120" s="43"/>
      <c r="O120" s="38">
        <f t="shared" si="24"/>
        <v>1594</v>
      </c>
    </row>
    <row r="121" spans="1:15" ht="13.5" thickBot="1">
      <c r="A121" s="27"/>
      <c r="B121" s="28" t="s">
        <v>88</v>
      </c>
      <c r="C121" s="23">
        <v>916</v>
      </c>
      <c r="D121" s="23"/>
      <c r="E121" s="23">
        <v>735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4">
        <f t="shared" si="24"/>
        <v>1651</v>
      </c>
    </row>
    <row r="122" spans="1:15" s="12" customFormat="1" ht="12.75">
      <c r="A122" s="127">
        <v>6</v>
      </c>
      <c r="B122" s="128" t="s">
        <v>65</v>
      </c>
      <c r="C122" s="129">
        <f>C116+C119</f>
        <v>7577</v>
      </c>
      <c r="D122" s="129"/>
      <c r="E122" s="129">
        <f aca="true" t="shared" si="25" ref="E122:O122">E116+E119</f>
        <v>3788</v>
      </c>
      <c r="F122" s="129">
        <f t="shared" si="25"/>
        <v>0</v>
      </c>
      <c r="G122" s="129">
        <f t="shared" si="25"/>
        <v>0</v>
      </c>
      <c r="H122" s="129">
        <f t="shared" si="25"/>
        <v>0</v>
      </c>
      <c r="I122" s="129">
        <f t="shared" si="25"/>
        <v>0</v>
      </c>
      <c r="J122" s="129">
        <f t="shared" si="25"/>
        <v>0</v>
      </c>
      <c r="K122" s="129">
        <f t="shared" si="25"/>
        <v>0</v>
      </c>
      <c r="L122" s="129">
        <f t="shared" si="25"/>
        <v>0</v>
      </c>
      <c r="M122" s="129">
        <f t="shared" si="25"/>
        <v>0</v>
      </c>
      <c r="N122" s="129">
        <f t="shared" si="25"/>
        <v>0</v>
      </c>
      <c r="O122" s="130">
        <f t="shared" si="25"/>
        <v>11365</v>
      </c>
    </row>
    <row r="123" spans="1:15" s="12" customFormat="1" ht="12.75">
      <c r="A123" s="113"/>
      <c r="B123" s="114" t="s">
        <v>99</v>
      </c>
      <c r="C123" s="131">
        <f>C117+C120</f>
        <v>7025</v>
      </c>
      <c r="D123" s="131"/>
      <c r="E123" s="131">
        <f aca="true" t="shared" si="26" ref="E123:O123">E117+E120</f>
        <v>3788</v>
      </c>
      <c r="F123" s="131">
        <f t="shared" si="26"/>
        <v>0</v>
      </c>
      <c r="G123" s="131">
        <f t="shared" si="26"/>
        <v>0</v>
      </c>
      <c r="H123" s="131">
        <f t="shared" si="26"/>
        <v>0</v>
      </c>
      <c r="I123" s="131">
        <f t="shared" si="26"/>
        <v>0</v>
      </c>
      <c r="J123" s="131">
        <f t="shared" si="26"/>
        <v>0</v>
      </c>
      <c r="K123" s="131">
        <f t="shared" si="26"/>
        <v>0</v>
      </c>
      <c r="L123" s="131">
        <f t="shared" si="26"/>
        <v>0</v>
      </c>
      <c r="M123" s="131">
        <f t="shared" si="26"/>
        <v>0</v>
      </c>
      <c r="N123" s="131">
        <f t="shared" si="26"/>
        <v>1301</v>
      </c>
      <c r="O123" s="132">
        <f t="shared" si="26"/>
        <v>12114</v>
      </c>
    </row>
    <row r="124" spans="1:15" s="12" customFormat="1" ht="13.5" thickBot="1">
      <c r="A124" s="133"/>
      <c r="B124" s="128" t="s">
        <v>88</v>
      </c>
      <c r="C124" s="134">
        <f>C118+C121</f>
        <v>5369</v>
      </c>
      <c r="D124" s="134"/>
      <c r="E124" s="134">
        <f aca="true" t="shared" si="27" ref="E124:O124">E118+E121</f>
        <v>4079</v>
      </c>
      <c r="F124" s="134">
        <f t="shared" si="27"/>
        <v>0</v>
      </c>
      <c r="G124" s="134">
        <f t="shared" si="27"/>
        <v>0</v>
      </c>
      <c r="H124" s="134">
        <f t="shared" si="27"/>
        <v>0</v>
      </c>
      <c r="I124" s="134">
        <f t="shared" si="27"/>
        <v>0</v>
      </c>
      <c r="J124" s="134">
        <f t="shared" si="27"/>
        <v>0</v>
      </c>
      <c r="K124" s="134">
        <f t="shared" si="27"/>
        <v>0</v>
      </c>
      <c r="L124" s="134">
        <f t="shared" si="27"/>
        <v>0</v>
      </c>
      <c r="M124" s="134">
        <f t="shared" si="27"/>
        <v>0</v>
      </c>
      <c r="N124" s="134">
        <f t="shared" si="27"/>
        <v>810</v>
      </c>
      <c r="O124" s="135">
        <f t="shared" si="27"/>
        <v>10258</v>
      </c>
    </row>
    <row r="125" spans="1:15" s="12" customFormat="1" ht="12.75">
      <c r="A125" s="136"/>
      <c r="B125" s="137" t="s">
        <v>66</v>
      </c>
      <c r="C125" s="95">
        <f aca="true" t="shared" si="28" ref="C125:O125">SUM(C112,C122)</f>
        <v>51669</v>
      </c>
      <c r="D125" s="95">
        <f t="shared" si="28"/>
        <v>560</v>
      </c>
      <c r="E125" s="95">
        <f t="shared" si="28"/>
        <v>56803</v>
      </c>
      <c r="F125" s="95">
        <f t="shared" si="28"/>
        <v>75405</v>
      </c>
      <c r="G125" s="95">
        <f t="shared" si="28"/>
        <v>122904</v>
      </c>
      <c r="H125" s="95">
        <f t="shared" si="28"/>
        <v>63361</v>
      </c>
      <c r="I125" s="95">
        <f t="shared" si="28"/>
        <v>119875</v>
      </c>
      <c r="J125" s="95">
        <f t="shared" si="28"/>
        <v>24059</v>
      </c>
      <c r="K125" s="95">
        <f t="shared" si="28"/>
        <v>59381</v>
      </c>
      <c r="L125" s="95">
        <f t="shared" si="28"/>
        <v>85000</v>
      </c>
      <c r="M125" s="95">
        <f t="shared" si="28"/>
        <v>108728</v>
      </c>
      <c r="N125" s="95">
        <f t="shared" si="28"/>
        <v>13255</v>
      </c>
      <c r="O125" s="11">
        <f t="shared" si="28"/>
        <v>781000</v>
      </c>
    </row>
    <row r="126" spans="1:16" s="12" customFormat="1" ht="12.75">
      <c r="A126" s="48"/>
      <c r="B126" s="114" t="s">
        <v>99</v>
      </c>
      <c r="C126" s="50">
        <f aca="true" t="shared" si="29" ref="C126:O126">C113+C123</f>
        <v>64523</v>
      </c>
      <c r="D126" s="50">
        <f t="shared" si="29"/>
        <v>560</v>
      </c>
      <c r="E126" s="50">
        <f t="shared" si="29"/>
        <v>50854</v>
      </c>
      <c r="F126" s="50">
        <f t="shared" si="29"/>
        <v>87539</v>
      </c>
      <c r="G126" s="50">
        <f t="shared" si="29"/>
        <v>125404</v>
      </c>
      <c r="H126" s="50">
        <f t="shared" si="29"/>
        <v>0</v>
      </c>
      <c r="I126" s="50">
        <f t="shared" si="29"/>
        <v>185251</v>
      </c>
      <c r="J126" s="50">
        <f t="shared" si="29"/>
        <v>31059</v>
      </c>
      <c r="K126" s="50">
        <f t="shared" si="29"/>
        <v>128935</v>
      </c>
      <c r="L126" s="50">
        <f t="shared" si="29"/>
        <v>110000</v>
      </c>
      <c r="M126" s="50">
        <f t="shared" si="29"/>
        <v>55421</v>
      </c>
      <c r="N126" s="50">
        <f t="shared" si="29"/>
        <v>33807</v>
      </c>
      <c r="O126" s="16">
        <f t="shared" si="29"/>
        <v>873353</v>
      </c>
      <c r="P126" s="117"/>
    </row>
    <row r="127" spans="1:82" s="12" customFormat="1" ht="13.5" thickBot="1">
      <c r="A127" s="17"/>
      <c r="B127" s="119" t="s">
        <v>88</v>
      </c>
      <c r="C127" s="120">
        <f aca="true" t="shared" si="30" ref="C127:O127">C114+C124</f>
        <v>62520</v>
      </c>
      <c r="D127" s="120">
        <f t="shared" si="30"/>
        <v>543</v>
      </c>
      <c r="E127" s="120">
        <f t="shared" si="30"/>
        <v>49207</v>
      </c>
      <c r="F127" s="120">
        <f t="shared" si="30"/>
        <v>87521</v>
      </c>
      <c r="G127" s="120">
        <f t="shared" si="30"/>
        <v>126268</v>
      </c>
      <c r="H127" s="120">
        <f t="shared" si="30"/>
        <v>0</v>
      </c>
      <c r="I127" s="120">
        <f t="shared" si="30"/>
        <v>185251</v>
      </c>
      <c r="J127" s="120">
        <f t="shared" si="30"/>
        <v>31113</v>
      </c>
      <c r="K127" s="120">
        <f t="shared" si="30"/>
        <v>112869</v>
      </c>
      <c r="L127" s="120">
        <f t="shared" si="30"/>
        <v>110000</v>
      </c>
      <c r="M127" s="120">
        <f t="shared" si="30"/>
        <v>55203</v>
      </c>
      <c r="N127" s="120">
        <f t="shared" si="30"/>
        <v>33316</v>
      </c>
      <c r="O127" s="121">
        <f t="shared" si="30"/>
        <v>853811</v>
      </c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</row>
    <row r="128" spans="6:9" ht="12.75">
      <c r="F128" s="139"/>
      <c r="I128" s="139"/>
    </row>
    <row r="129" spans="3:5" ht="12.75">
      <c r="C129" s="139"/>
      <c r="D129" s="139"/>
      <c r="E129" s="139"/>
    </row>
  </sheetData>
  <mergeCells count="1">
    <mergeCell ref="A1:O1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2005-03-14T13:45:01Z</cp:lastPrinted>
  <dcterms:created xsi:type="dcterms:W3CDTF">2003-02-14T07:13:59Z</dcterms:created>
  <dcterms:modified xsi:type="dcterms:W3CDTF">2005-03-14T13:45:17Z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