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25" windowHeight="126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<sst xmlns="http://schemas.openxmlformats.org/spreadsheetml/2006/main" count="221" uniqueCount="159">
  <si>
    <t>Cím</t>
  </si>
  <si>
    <t>Intézmény</t>
  </si>
  <si>
    <t>Feladat</t>
  </si>
  <si>
    <t>Szem.jell.</t>
  </si>
  <si>
    <t xml:space="preserve">Dologi </t>
  </si>
  <si>
    <t>Pénzeszk.</t>
  </si>
  <si>
    <t>Pénzbeni</t>
  </si>
  <si>
    <t>Tartalék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</si>
  <si>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</si>
  <si>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</si>
  <si>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</si>
  <si>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</si>
  <si>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</si>
  <si>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</si>
  <si>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</si>
  <si>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</si>
  <si>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</si>
  <si>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</si>
  <si>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</si>
  <si>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</si>
  <si>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</si>
  <si>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</si>
  <si>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</si>
  <si>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</si>
  <si>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</si>
  <si>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</si>
  <si>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Rendszeres pénzbeni ellátás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</si>
  <si>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</si>
  <si>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</si>
  <si>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</si>
  <si>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</si>
  <si>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</si>
  <si>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</si>
  <si>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</si>
  <si>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</si>
  <si>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</si>
  <si>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</si>
  <si>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</si>
  <si>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</si>
  <si>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</si>
  <si>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</si>
  <si>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</si>
  <si>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</si>
  <si>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</si>
  <si>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</si>
  <si>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</si>
  <si>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</si>
  <si>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</si>
  <si>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</si>
  <si>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</si>
  <si>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</si>
  <si>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</si>
  <si>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</si>
  <si>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</si>
  <si>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</si>
  <si>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</si>
  <si>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</si>
  <si>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</si>
  <si>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</si>
  <si>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</si>
  <si>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</si>
  <si>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</si>
  <si>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</si>
  <si>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</si>
  <si>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</si>
  <si>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</si>
  <si>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</si>
  <si>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</si>
  <si>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</si>
  <si>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</si>
  <si>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</si>
  <si>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</si>
  <si>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</si>
  <si>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</si>
  <si>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</si>
  <si>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</si>
  <si>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</si>
  <si>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</si>
  <si>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</si>
  <si>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</si>
  <si>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</si>
  <si>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</si>
  <si>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</si>
  <si>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</si>
  <si>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</si>
  <si>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</si>
  <si>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</si>
  <si>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</si>
  <si>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</si>
  <si>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</si>
  <si>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</si>
  <si>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</si>
  <si>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</si>
  <si>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</si>
  <si>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</si>
  <si>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</si>
  <si>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</si>
  <si>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</si>
  <si>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</si>
  <si>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</si>
  <si>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</si>
  <si>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</si>
  <si>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</si>
  <si>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</si>
  <si>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</si>
  <si>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</si>
  <si>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</si>
  <si>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</si>
  <si>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</si>
  <si>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</si>
  <si>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</si>
  <si>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</si>
  <si>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</si>
  <si>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</si>
  <si>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</si>
  <si>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</si>
  <si>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</si>
  <si>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>Polg.Hiv. mindössz.</t>
  </si>
  <si>
    <t>alcím</t>
  </si>
  <si>
    <t>Helyi közutak létesítés</t>
  </si>
  <si>
    <t>Pénze.</t>
  </si>
  <si>
    <t>Fejl.</t>
  </si>
  <si>
    <t>Tart.</t>
  </si>
  <si>
    <t>Munka.a.</t>
  </si>
  <si>
    <t>Fejlesz.</t>
  </si>
  <si>
    <t>össz.</t>
  </si>
  <si>
    <t>Fjel.kiad.</t>
  </si>
  <si>
    <t>fejl.kiad.</t>
  </si>
  <si>
    <t>Hitel</t>
  </si>
  <si>
    <t>Hitel,</t>
  </si>
  <si>
    <t>3 4</t>
  </si>
  <si>
    <t>Iskolai intézményiétkezés</t>
  </si>
  <si>
    <t>1000 Ft-ban</t>
  </si>
  <si>
    <t>Szoc. étk. közvetett költség</t>
  </si>
  <si>
    <t>Szociális étkezés összesen</t>
  </si>
  <si>
    <t>közvetett költség</t>
  </si>
  <si>
    <t>Közvetett költsg</t>
  </si>
  <si>
    <t>Települési hulladék kez.összesen</t>
  </si>
  <si>
    <t>Közvetett költség</t>
  </si>
  <si>
    <t xml:space="preserve">Város és községrend. össz. </t>
  </si>
  <si>
    <t xml:space="preserve">Köztrmető  fennt. össz. </t>
  </si>
  <si>
    <t xml:space="preserve">Közutak üzemeltetése össz. </t>
  </si>
  <si>
    <t>Munakhrlyi vendégl. összesen</t>
  </si>
  <si>
    <t>Saját ingatlan haszn. összesen</t>
  </si>
  <si>
    <t>Közvetet költség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</si>
  <si>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</si>
  <si>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</si>
  <si>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</si>
  <si>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</si>
  <si>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</si>
  <si>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</si>
  <si>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</si>
  <si>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</si>
  <si>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</si>
  <si>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</si>
  <si>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 xml:space="preserve">Rétság Város Önkormányzat 2005. évi  szakfeladatos költségei   </t>
  </si>
  <si>
    <t>4. számú melléklet az  1/2005. (II.7.) számú költségvetési rendelethez</t>
  </si>
  <si>
    <t>Költség</t>
  </si>
  <si>
    <t xml:space="preserve">Műv.Központ és Könyvtár össz.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</si>
</sst>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2" fillId="0" borderId="21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0" fontId="15" fillId="0" borderId="36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" xfId="0" applyFont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2" borderId="3" xfId="0" applyNumberFormat="1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/>
    </xf>
    <xf numFmtId="3" fontId="15" fillId="2" borderId="23" xfId="0" applyNumberFormat="1" applyFont="1" applyFill="1" applyBorder="1" applyAlignment="1">
      <alignment horizontal="center"/>
    </xf>
    <xf numFmtId="3" fontId="15" fillId="2" borderId="24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3" fontId="15" fillId="2" borderId="11" xfId="0" applyNumberFormat="1" applyFont="1" applyFill="1" applyBorder="1" applyAlignment="1">
      <alignment horizontal="center"/>
    </xf>
    <xf numFmtId="3" fontId="15" fillId="2" borderId="14" xfId="0" applyNumberFormat="1" applyFont="1" applyFill="1" applyBorder="1" applyAlignment="1">
      <alignment horizontal="center"/>
    </xf>
    <xf numFmtId="3" fontId="15" fillId="2" borderId="15" xfId="0" applyNumberFormat="1" applyFont="1" applyFill="1" applyBorder="1" applyAlignment="1">
      <alignment horizontal="center"/>
    </xf>
    <xf numFmtId="3" fontId="15" fillId="2" borderId="16" xfId="0" applyNumberFormat="1" applyFont="1" applyFill="1" applyBorder="1" applyAlignment="1">
      <alignment horizontal="center"/>
    </xf>
    <xf numFmtId="3" fontId="15" fillId="2" borderId="36" xfId="0" applyNumberFormat="1" applyFont="1" applyFill="1" applyBorder="1" applyAlignment="1">
      <alignment horizontal="center"/>
    </xf>
    <xf numFmtId="3" fontId="15" fillId="2" borderId="13" xfId="0" applyNumberFormat="1" applyFont="1" applyFill="1" applyBorder="1" applyAlignment="1">
      <alignment horizontal="center"/>
    </xf>
    <xf numFmtId="3" fontId="15" fillId="2" borderId="12" xfId="0" applyNumberFormat="1" applyFont="1" applyFill="1" applyBorder="1" applyAlignment="1">
      <alignment horizontal="center"/>
    </xf>
    <xf numFmtId="3" fontId="15" fillId="2" borderId="18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3" fontId="17" fillId="0" borderId="39" xfId="0" applyNumberFormat="1" applyFont="1" applyFill="1" applyBorder="1" applyAlignment="1">
      <alignment/>
    </xf>
    <xf numFmtId="3" fontId="17" fillId="0" borderId="42" xfId="0" applyNumberFormat="1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3" fontId="17" fillId="0" borderId="5" xfId="0" applyNumberFormat="1" applyFont="1" applyFill="1" applyBorder="1" applyAlignment="1">
      <alignment/>
    </xf>
    <xf numFmtId="3" fontId="15" fillId="0" borderId="11" xfId="0" applyNumberFormat="1" applyFont="1" applyBorder="1" applyAlignment="1">
      <alignment/>
    </xf>
    <xf numFmtId="0" fontId="15" fillId="0" borderId="39" xfId="0" applyFont="1" applyBorder="1" applyAlignment="1">
      <alignment/>
    </xf>
    <xf numFmtId="3" fontId="15" fillId="0" borderId="42" xfId="0" applyNumberFormat="1" applyFont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15" fillId="2" borderId="4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4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105" zoomScaleNormal="105" workbookViewId="0" topLeftCell="A1">
      <selection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54" customFormat="1" ht="12">
      <c r="A1" s="156" t="s">
        <v>156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3"/>
    </row>
    <row r="2" spans="1:14" s="154" customFormat="1" ht="12">
      <c r="A2" s="30"/>
      <c r="B2" s="156" t="s">
        <v>155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5"/>
    </row>
    <row r="3" spans="1:14" ht="13.5" thickBot="1">
      <c r="A3" s="27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 t="s">
        <v>132</v>
      </c>
      <c r="N3" s="7"/>
    </row>
    <row r="4" spans="1:14" s="1" customFormat="1" ht="12" customHeight="1">
      <c r="A4" s="35" t="s">
        <v>0</v>
      </c>
      <c r="B4" s="36" t="s">
        <v>1</v>
      </c>
      <c r="C4" s="159" t="s">
        <v>157</v>
      </c>
      <c r="D4" s="159"/>
      <c r="E4" s="159"/>
      <c r="F4" s="159"/>
      <c r="G4" s="159"/>
      <c r="H4" s="159"/>
      <c r="I4" s="159"/>
      <c r="J4" s="159"/>
      <c r="K4" s="159"/>
      <c r="L4" s="159"/>
      <c r="M4" s="37" t="s">
        <v>157</v>
      </c>
      <c r="N4" s="10"/>
    </row>
    <row r="5" spans="1:14" s="1" customFormat="1" ht="12" customHeight="1">
      <c r="A5" s="38" t="s">
        <v>118</v>
      </c>
      <c r="B5" s="39" t="s">
        <v>2</v>
      </c>
      <c r="C5" s="40" t="s">
        <v>3</v>
      </c>
      <c r="D5" s="41" t="s">
        <v>123</v>
      </c>
      <c r="E5" s="42" t="s">
        <v>4</v>
      </c>
      <c r="F5" s="41" t="s">
        <v>6</v>
      </c>
      <c r="G5" s="42" t="s">
        <v>120</v>
      </c>
      <c r="H5" s="41" t="s">
        <v>122</v>
      </c>
      <c r="I5" s="43" t="s">
        <v>16</v>
      </c>
      <c r="J5" s="44" t="s">
        <v>128</v>
      </c>
      <c r="K5" s="41" t="s">
        <v>124</v>
      </c>
      <c r="L5" s="43" t="s">
        <v>127</v>
      </c>
      <c r="M5" s="45" t="s">
        <v>14</v>
      </c>
      <c r="N5" s="10"/>
    </row>
    <row r="6" spans="1:15" s="1" customFormat="1" ht="12" customHeight="1" thickBot="1">
      <c r="A6" s="46"/>
      <c r="B6" s="47"/>
      <c r="C6" s="48" t="s">
        <v>9</v>
      </c>
      <c r="D6" s="49" t="s">
        <v>10</v>
      </c>
      <c r="E6" s="50" t="s">
        <v>8</v>
      </c>
      <c r="F6" s="49" t="s">
        <v>11</v>
      </c>
      <c r="G6" s="50" t="s">
        <v>12</v>
      </c>
      <c r="H6" s="49"/>
      <c r="I6" s="46" t="s">
        <v>17</v>
      </c>
      <c r="J6" s="51"/>
      <c r="K6" s="49" t="s">
        <v>8</v>
      </c>
      <c r="L6" s="46" t="s">
        <v>125</v>
      </c>
      <c r="M6" s="52" t="s">
        <v>13</v>
      </c>
      <c r="N6" s="10"/>
      <c r="O6" s="5"/>
    </row>
    <row r="7" spans="1:14" s="2" customFormat="1" ht="12" customHeight="1" thickBot="1">
      <c r="A7" s="53" t="s">
        <v>27</v>
      </c>
      <c r="B7" s="54" t="s">
        <v>60</v>
      </c>
      <c r="C7" s="55">
        <v>67125</v>
      </c>
      <c r="D7" s="55">
        <v>20860</v>
      </c>
      <c r="E7" s="55">
        <v>13468</v>
      </c>
      <c r="F7" s="55"/>
      <c r="G7" s="55"/>
      <c r="H7" s="55"/>
      <c r="I7" s="55">
        <f aca="true" t="shared" si="0" ref="I7:I56">SUM(C7:H7)</f>
        <v>101453</v>
      </c>
      <c r="J7" s="55"/>
      <c r="K7" s="55"/>
      <c r="L7" s="55">
        <f>J7+K7</f>
        <v>0</v>
      </c>
      <c r="M7" s="56">
        <f>I7+L7</f>
        <v>101453</v>
      </c>
      <c r="N7" s="9"/>
    </row>
    <row r="8" spans="1:14" ht="12" customHeight="1">
      <c r="A8" s="57" t="s">
        <v>28</v>
      </c>
      <c r="B8" s="58" t="s">
        <v>18</v>
      </c>
      <c r="C8" s="59"/>
      <c r="D8" s="59"/>
      <c r="E8" s="59">
        <v>6870</v>
      </c>
      <c r="F8" s="59"/>
      <c r="G8" s="59"/>
      <c r="H8" s="60"/>
      <c r="I8" s="59">
        <f t="shared" si="0"/>
        <v>6870</v>
      </c>
      <c r="J8" s="59"/>
      <c r="K8" s="59"/>
      <c r="L8" s="59">
        <f>J8+K8</f>
        <v>0</v>
      </c>
      <c r="M8" s="61">
        <f aca="true" t="shared" si="1" ref="M8:M56">I8+L8</f>
        <v>6870</v>
      </c>
      <c r="N8" s="8"/>
    </row>
    <row r="9" spans="1:14" ht="12" customHeight="1" thickBot="1">
      <c r="A9" s="62" t="s">
        <v>29</v>
      </c>
      <c r="B9" s="63" t="s">
        <v>15</v>
      </c>
      <c r="C9" s="64"/>
      <c r="D9" s="64"/>
      <c r="E9" s="64">
        <v>753</v>
      </c>
      <c r="F9" s="64"/>
      <c r="G9" s="64"/>
      <c r="H9" s="65"/>
      <c r="I9" s="64">
        <f t="shared" si="0"/>
        <v>753</v>
      </c>
      <c r="J9" s="64"/>
      <c r="K9" s="64"/>
      <c r="L9" s="64">
        <f aca="true" t="shared" si="2" ref="L9:L56">J9+K9</f>
        <v>0</v>
      </c>
      <c r="M9" s="66">
        <f t="shared" si="1"/>
        <v>753</v>
      </c>
      <c r="N9" s="8"/>
    </row>
    <row r="10" spans="1:14" ht="12" customHeight="1">
      <c r="A10" s="57" t="s">
        <v>30</v>
      </c>
      <c r="B10" s="58" t="s">
        <v>19</v>
      </c>
      <c r="C10" s="67"/>
      <c r="D10" s="67"/>
      <c r="E10" s="67">
        <v>9882</v>
      </c>
      <c r="F10" s="67"/>
      <c r="G10" s="67"/>
      <c r="H10" s="67"/>
      <c r="I10" s="67">
        <f t="shared" si="0"/>
        <v>9882</v>
      </c>
      <c r="J10" s="67"/>
      <c r="K10" s="67"/>
      <c r="L10" s="67">
        <f t="shared" si="2"/>
        <v>0</v>
      </c>
      <c r="M10" s="68">
        <f t="shared" si="1"/>
        <v>9882</v>
      </c>
      <c r="N10" s="8"/>
    </row>
    <row r="11" spans="1:14" ht="12" customHeight="1">
      <c r="A11" s="69"/>
      <c r="B11" s="70" t="s">
        <v>136</v>
      </c>
      <c r="C11" s="71">
        <v>382</v>
      </c>
      <c r="D11" s="71">
        <v>130</v>
      </c>
      <c r="E11" s="71">
        <v>259</v>
      </c>
      <c r="F11" s="71"/>
      <c r="G11" s="71"/>
      <c r="H11" s="71"/>
      <c r="I11" s="71">
        <f t="shared" si="0"/>
        <v>771</v>
      </c>
      <c r="J11" s="71"/>
      <c r="K11" s="71"/>
      <c r="L11" s="71">
        <f t="shared" si="2"/>
        <v>0</v>
      </c>
      <c r="M11" s="72">
        <f t="shared" si="1"/>
        <v>771</v>
      </c>
      <c r="N11" s="8"/>
    </row>
    <row r="12" spans="1:14" s="22" customFormat="1" ht="12" customHeight="1" thickBot="1">
      <c r="A12" s="73"/>
      <c r="B12" s="74" t="s">
        <v>137</v>
      </c>
      <c r="C12" s="75">
        <f>SUM(C10:C11)</f>
        <v>382</v>
      </c>
      <c r="D12" s="75">
        <f aca="true" t="shared" si="3" ref="D12:M12">SUM(D10:D11)</f>
        <v>130</v>
      </c>
      <c r="E12" s="75">
        <f t="shared" si="3"/>
        <v>10141</v>
      </c>
      <c r="F12" s="75">
        <f t="shared" si="3"/>
        <v>0</v>
      </c>
      <c r="G12" s="75">
        <f t="shared" si="3"/>
        <v>0</v>
      </c>
      <c r="H12" s="75">
        <f t="shared" si="3"/>
        <v>0</v>
      </c>
      <c r="I12" s="75">
        <f t="shared" si="3"/>
        <v>10653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6">
        <f t="shared" si="3"/>
        <v>10653</v>
      </c>
      <c r="N12" s="23"/>
    </row>
    <row r="13" spans="1:14" s="3" customFormat="1" ht="12" customHeight="1" thickBot="1">
      <c r="A13" s="57" t="s">
        <v>31</v>
      </c>
      <c r="B13" s="77" t="s">
        <v>119</v>
      </c>
      <c r="C13" s="59"/>
      <c r="D13" s="59"/>
      <c r="E13" s="59"/>
      <c r="F13" s="59"/>
      <c r="G13" s="59"/>
      <c r="H13" s="59"/>
      <c r="I13" s="59">
        <f t="shared" si="0"/>
        <v>0</v>
      </c>
      <c r="J13" s="59"/>
      <c r="K13" s="59"/>
      <c r="L13" s="59">
        <f t="shared" si="2"/>
        <v>0</v>
      </c>
      <c r="M13" s="61">
        <f t="shared" si="1"/>
        <v>0</v>
      </c>
      <c r="N13" s="8"/>
    </row>
    <row r="14" spans="1:14" ht="12" customHeight="1">
      <c r="A14" s="57" t="s">
        <v>32</v>
      </c>
      <c r="B14" s="58" t="s">
        <v>20</v>
      </c>
      <c r="C14" s="59">
        <v>10525</v>
      </c>
      <c r="D14" s="59">
        <v>3972</v>
      </c>
      <c r="E14" s="59">
        <v>3388</v>
      </c>
      <c r="F14" s="59"/>
      <c r="G14" s="59"/>
      <c r="H14" s="59">
        <v>6960</v>
      </c>
      <c r="I14" s="59">
        <f>SUM(C14:H14)</f>
        <v>24845</v>
      </c>
      <c r="J14" s="59"/>
      <c r="K14" s="59">
        <v>1500</v>
      </c>
      <c r="L14" s="59">
        <f t="shared" si="2"/>
        <v>1500</v>
      </c>
      <c r="M14" s="61">
        <f t="shared" si="1"/>
        <v>26345</v>
      </c>
      <c r="N14" s="8"/>
    </row>
    <row r="15" spans="1:14" ht="12" customHeight="1">
      <c r="A15" s="69"/>
      <c r="B15" s="70" t="s">
        <v>138</v>
      </c>
      <c r="C15" s="71">
        <v>1232</v>
      </c>
      <c r="D15" s="71">
        <v>419</v>
      </c>
      <c r="E15" s="71">
        <v>346</v>
      </c>
      <c r="F15" s="71"/>
      <c r="G15" s="71"/>
      <c r="H15" s="71"/>
      <c r="I15" s="71">
        <f>SUM(C15:H15)</f>
        <v>1997</v>
      </c>
      <c r="J15" s="71"/>
      <c r="K15" s="71"/>
      <c r="L15" s="71"/>
      <c r="M15" s="72">
        <f t="shared" si="1"/>
        <v>1997</v>
      </c>
      <c r="N15" s="8"/>
    </row>
    <row r="16" spans="1:14" s="22" customFormat="1" ht="12" customHeight="1" thickBot="1">
      <c r="A16" s="78"/>
      <c r="B16" s="79" t="s">
        <v>139</v>
      </c>
      <c r="C16" s="80">
        <f>SUM(C14:C15)</f>
        <v>11757</v>
      </c>
      <c r="D16" s="80">
        <f aca="true" t="shared" si="4" ref="D16:M16">SUM(D14:D15)</f>
        <v>4391</v>
      </c>
      <c r="E16" s="80">
        <f t="shared" si="4"/>
        <v>3734</v>
      </c>
      <c r="F16" s="80">
        <f t="shared" si="4"/>
        <v>0</v>
      </c>
      <c r="G16" s="80">
        <f t="shared" si="4"/>
        <v>0</v>
      </c>
      <c r="H16" s="80">
        <f t="shared" si="4"/>
        <v>6960</v>
      </c>
      <c r="I16" s="80">
        <f t="shared" si="4"/>
        <v>26842</v>
      </c>
      <c r="J16" s="80">
        <f t="shared" si="4"/>
        <v>0</v>
      </c>
      <c r="K16" s="80">
        <f t="shared" si="4"/>
        <v>1500</v>
      </c>
      <c r="L16" s="80">
        <f t="shared" si="4"/>
        <v>1500</v>
      </c>
      <c r="M16" s="81">
        <f t="shared" si="4"/>
        <v>28342</v>
      </c>
      <c r="N16" s="23"/>
    </row>
    <row r="17" spans="1:14" ht="12" customHeight="1" thickBot="1">
      <c r="A17" s="82" t="s">
        <v>33</v>
      </c>
      <c r="B17" s="83" t="s">
        <v>21</v>
      </c>
      <c r="C17" s="84"/>
      <c r="D17" s="84"/>
      <c r="E17" s="84">
        <v>467</v>
      </c>
      <c r="F17" s="84"/>
      <c r="G17" s="84"/>
      <c r="H17" s="84"/>
      <c r="I17" s="84">
        <f t="shared" si="0"/>
        <v>467</v>
      </c>
      <c r="J17" s="84"/>
      <c r="K17" s="84"/>
      <c r="L17" s="84">
        <f t="shared" si="2"/>
        <v>0</v>
      </c>
      <c r="M17" s="85">
        <f t="shared" si="1"/>
        <v>467</v>
      </c>
      <c r="N17" s="8"/>
    </row>
    <row r="18" spans="1:14" ht="12" customHeight="1">
      <c r="A18" s="57" t="s">
        <v>34</v>
      </c>
      <c r="B18" s="58" t="s">
        <v>22</v>
      </c>
      <c r="C18" s="59">
        <v>336</v>
      </c>
      <c r="D18" s="59">
        <v>97</v>
      </c>
      <c r="E18" s="59">
        <v>278</v>
      </c>
      <c r="F18" s="59"/>
      <c r="G18" s="59"/>
      <c r="H18" s="59"/>
      <c r="I18" s="59">
        <f t="shared" si="0"/>
        <v>711</v>
      </c>
      <c r="J18" s="59"/>
      <c r="K18" s="59"/>
      <c r="L18" s="59">
        <f t="shared" si="2"/>
        <v>0</v>
      </c>
      <c r="M18" s="61">
        <f t="shared" si="1"/>
        <v>711</v>
      </c>
      <c r="N18" s="8"/>
    </row>
    <row r="19" spans="1:14" ht="12" customHeight="1">
      <c r="A19" s="69"/>
      <c r="B19" s="70" t="s">
        <v>138</v>
      </c>
      <c r="C19" s="71">
        <v>78</v>
      </c>
      <c r="D19" s="71">
        <v>26</v>
      </c>
      <c r="E19" s="71">
        <v>20</v>
      </c>
      <c r="F19" s="71"/>
      <c r="G19" s="71"/>
      <c r="H19" s="71"/>
      <c r="I19" s="71">
        <f t="shared" si="0"/>
        <v>124</v>
      </c>
      <c r="J19" s="71"/>
      <c r="K19" s="71"/>
      <c r="L19" s="71">
        <f t="shared" si="2"/>
        <v>0</v>
      </c>
      <c r="M19" s="72">
        <f t="shared" si="1"/>
        <v>124</v>
      </c>
      <c r="N19" s="8"/>
    </row>
    <row r="20" spans="1:14" s="22" customFormat="1" ht="12" customHeight="1" thickBot="1">
      <c r="A20" s="78"/>
      <c r="B20" s="79" t="s">
        <v>140</v>
      </c>
      <c r="C20" s="80">
        <f>SUM(C18:C19)</f>
        <v>414</v>
      </c>
      <c r="D20" s="80">
        <f aca="true" t="shared" si="5" ref="D20:M20">SUM(D18:D19)</f>
        <v>123</v>
      </c>
      <c r="E20" s="80">
        <f t="shared" si="5"/>
        <v>298</v>
      </c>
      <c r="F20" s="80">
        <f t="shared" si="5"/>
        <v>0</v>
      </c>
      <c r="G20" s="80">
        <f t="shared" si="5"/>
        <v>0</v>
      </c>
      <c r="H20" s="80">
        <f t="shared" si="5"/>
        <v>0</v>
      </c>
      <c r="I20" s="80">
        <f t="shared" si="5"/>
        <v>835</v>
      </c>
      <c r="J20" s="80">
        <f t="shared" si="5"/>
        <v>0</v>
      </c>
      <c r="K20" s="80">
        <f t="shared" si="5"/>
        <v>0</v>
      </c>
      <c r="L20" s="80">
        <f t="shared" si="5"/>
        <v>0</v>
      </c>
      <c r="M20" s="81">
        <f t="shared" si="5"/>
        <v>835</v>
      </c>
      <c r="N20" s="23"/>
    </row>
    <row r="21" spans="1:14" ht="12" customHeight="1">
      <c r="A21" s="86" t="s">
        <v>35</v>
      </c>
      <c r="B21" s="87" t="s">
        <v>23</v>
      </c>
      <c r="C21" s="88"/>
      <c r="D21" s="88"/>
      <c r="E21" s="88">
        <v>8050</v>
      </c>
      <c r="F21" s="88"/>
      <c r="G21" s="88"/>
      <c r="H21" s="88"/>
      <c r="I21" s="88">
        <f t="shared" si="0"/>
        <v>8050</v>
      </c>
      <c r="J21" s="88">
        <v>12000</v>
      </c>
      <c r="K21" s="88"/>
      <c r="L21" s="88">
        <f t="shared" si="2"/>
        <v>12000</v>
      </c>
      <c r="M21" s="89">
        <f t="shared" si="1"/>
        <v>20050</v>
      </c>
      <c r="N21" s="8"/>
    </row>
    <row r="22" spans="1:14" ht="12" customHeight="1" thickBot="1">
      <c r="A22" s="62" t="s">
        <v>36</v>
      </c>
      <c r="B22" s="63" t="s">
        <v>24</v>
      </c>
      <c r="C22" s="64">
        <v>15</v>
      </c>
      <c r="D22" s="64">
        <v>4</v>
      </c>
      <c r="E22" s="64">
        <v>124</v>
      </c>
      <c r="F22" s="64"/>
      <c r="G22" s="64"/>
      <c r="H22" s="64"/>
      <c r="I22" s="64">
        <f t="shared" si="0"/>
        <v>143</v>
      </c>
      <c r="J22" s="64"/>
      <c r="K22" s="64"/>
      <c r="L22" s="64">
        <f t="shared" si="2"/>
        <v>0</v>
      </c>
      <c r="M22" s="66">
        <f t="shared" si="1"/>
        <v>143</v>
      </c>
      <c r="N22" s="8"/>
    </row>
    <row r="23" spans="1:14" ht="12" customHeight="1">
      <c r="A23" s="57" t="s">
        <v>37</v>
      </c>
      <c r="B23" s="58" t="s">
        <v>70</v>
      </c>
      <c r="C23" s="59"/>
      <c r="D23" s="59"/>
      <c r="E23" s="59">
        <v>1547</v>
      </c>
      <c r="F23" s="59"/>
      <c r="G23" s="59"/>
      <c r="H23" s="59"/>
      <c r="I23" s="59">
        <f t="shared" si="0"/>
        <v>1547</v>
      </c>
      <c r="J23" s="59"/>
      <c r="K23" s="59"/>
      <c r="L23" s="59">
        <f t="shared" si="2"/>
        <v>0</v>
      </c>
      <c r="M23" s="61">
        <f t="shared" si="1"/>
        <v>1547</v>
      </c>
      <c r="N23" s="8"/>
    </row>
    <row r="24" spans="1:14" ht="12" customHeight="1">
      <c r="A24" s="69"/>
      <c r="B24" s="70" t="s">
        <v>138</v>
      </c>
      <c r="C24" s="71">
        <v>277</v>
      </c>
      <c r="D24" s="71">
        <v>95</v>
      </c>
      <c r="E24" s="71">
        <v>91</v>
      </c>
      <c r="F24" s="71"/>
      <c r="G24" s="71"/>
      <c r="H24" s="71"/>
      <c r="I24" s="71">
        <f t="shared" si="0"/>
        <v>463</v>
      </c>
      <c r="J24" s="71"/>
      <c r="K24" s="71"/>
      <c r="L24" s="71">
        <f t="shared" si="2"/>
        <v>0</v>
      </c>
      <c r="M24" s="72">
        <f t="shared" si="1"/>
        <v>463</v>
      </c>
      <c r="N24" s="8"/>
    </row>
    <row r="25" spans="1:14" s="22" customFormat="1" ht="12" customHeight="1" thickBot="1">
      <c r="A25" s="78"/>
      <c r="B25" s="79" t="s">
        <v>141</v>
      </c>
      <c r="C25" s="80">
        <f>SUM(C23:C24)</f>
        <v>277</v>
      </c>
      <c r="D25" s="80">
        <f aca="true" t="shared" si="6" ref="D25:M25">SUM(D23:D24)</f>
        <v>95</v>
      </c>
      <c r="E25" s="80">
        <f t="shared" si="6"/>
        <v>1638</v>
      </c>
      <c r="F25" s="80">
        <f t="shared" si="6"/>
        <v>0</v>
      </c>
      <c r="G25" s="80">
        <f t="shared" si="6"/>
        <v>0</v>
      </c>
      <c r="H25" s="80">
        <f t="shared" si="6"/>
        <v>0</v>
      </c>
      <c r="I25" s="80">
        <f t="shared" si="6"/>
        <v>2010</v>
      </c>
      <c r="J25" s="80">
        <f t="shared" si="6"/>
        <v>0</v>
      </c>
      <c r="K25" s="80">
        <f t="shared" si="6"/>
        <v>0</v>
      </c>
      <c r="L25" s="80">
        <f t="shared" si="6"/>
        <v>0</v>
      </c>
      <c r="M25" s="81">
        <f t="shared" si="6"/>
        <v>2010</v>
      </c>
      <c r="N25" s="23"/>
    </row>
    <row r="26" spans="1:14" s="6" customFormat="1" ht="12" customHeight="1" thickBot="1">
      <c r="A26" s="90" t="s">
        <v>38</v>
      </c>
      <c r="B26" s="91" t="s">
        <v>25</v>
      </c>
      <c r="C26" s="92">
        <f>C8+C9+C12+C16+C17+C20+C21+C25+C22</f>
        <v>12845</v>
      </c>
      <c r="D26" s="92">
        <f aca="true" t="shared" si="7" ref="D26:M26">D8+D9+D12+D16+D17+D20+D21+D25+D22</f>
        <v>4743</v>
      </c>
      <c r="E26" s="92">
        <f t="shared" si="7"/>
        <v>32075</v>
      </c>
      <c r="F26" s="92">
        <f t="shared" si="7"/>
        <v>0</v>
      </c>
      <c r="G26" s="92">
        <f t="shared" si="7"/>
        <v>0</v>
      </c>
      <c r="H26" s="92">
        <f t="shared" si="7"/>
        <v>6960</v>
      </c>
      <c r="I26" s="92">
        <f t="shared" si="7"/>
        <v>56623</v>
      </c>
      <c r="J26" s="92">
        <f t="shared" si="7"/>
        <v>12000</v>
      </c>
      <c r="K26" s="92">
        <f t="shared" si="7"/>
        <v>1500</v>
      </c>
      <c r="L26" s="92">
        <f t="shared" si="7"/>
        <v>13500</v>
      </c>
      <c r="M26" s="93">
        <f t="shared" si="7"/>
        <v>70123</v>
      </c>
      <c r="N26" s="14"/>
    </row>
    <row r="27" spans="1:14" ht="12" customHeight="1">
      <c r="A27" s="57" t="s">
        <v>39</v>
      </c>
      <c r="B27" s="58" t="s">
        <v>26</v>
      </c>
      <c r="C27" s="59"/>
      <c r="D27" s="59"/>
      <c r="E27" s="59"/>
      <c r="F27" s="59">
        <v>2582</v>
      </c>
      <c r="G27" s="59"/>
      <c r="H27" s="59"/>
      <c r="I27" s="59">
        <f t="shared" si="0"/>
        <v>2582</v>
      </c>
      <c r="J27" s="59"/>
      <c r="K27" s="59"/>
      <c r="L27" s="59">
        <f t="shared" si="2"/>
        <v>0</v>
      </c>
      <c r="M27" s="61">
        <f t="shared" si="1"/>
        <v>2582</v>
      </c>
      <c r="N27" s="9"/>
    </row>
    <row r="28" spans="1:14" ht="12" customHeight="1">
      <c r="A28" s="69" t="s">
        <v>40</v>
      </c>
      <c r="B28" s="70" t="s">
        <v>41</v>
      </c>
      <c r="C28" s="71"/>
      <c r="D28" s="71"/>
      <c r="E28" s="71"/>
      <c r="F28" s="71">
        <v>3100</v>
      </c>
      <c r="G28" s="71"/>
      <c r="H28" s="71"/>
      <c r="I28" s="71">
        <f t="shared" si="0"/>
        <v>3100</v>
      </c>
      <c r="J28" s="71"/>
      <c r="K28" s="71"/>
      <c r="L28" s="71">
        <f t="shared" si="2"/>
        <v>0</v>
      </c>
      <c r="M28" s="72">
        <f t="shared" si="1"/>
        <v>3100</v>
      </c>
      <c r="N28" s="9"/>
    </row>
    <row r="29" spans="1:14" ht="12" customHeight="1" thickBot="1">
      <c r="A29" s="62" t="s">
        <v>42</v>
      </c>
      <c r="B29" s="63" t="s">
        <v>43</v>
      </c>
      <c r="C29" s="64">
        <v>1079</v>
      </c>
      <c r="D29" s="64">
        <v>372</v>
      </c>
      <c r="E29" s="64">
        <v>13</v>
      </c>
      <c r="F29" s="64"/>
      <c r="G29" s="64"/>
      <c r="H29" s="64"/>
      <c r="I29" s="64">
        <f t="shared" si="0"/>
        <v>1464</v>
      </c>
      <c r="J29" s="64"/>
      <c r="K29" s="64"/>
      <c r="L29" s="64">
        <f t="shared" si="2"/>
        <v>0</v>
      </c>
      <c r="M29" s="66">
        <f t="shared" si="1"/>
        <v>1464</v>
      </c>
      <c r="N29" s="9"/>
    </row>
    <row r="30" spans="1:14" ht="12" customHeight="1">
      <c r="A30" s="57" t="s">
        <v>42</v>
      </c>
      <c r="B30" s="58" t="s">
        <v>44</v>
      </c>
      <c r="C30" s="59"/>
      <c r="D30" s="59"/>
      <c r="E30" s="59">
        <v>83</v>
      </c>
      <c r="F30" s="59">
        <v>169</v>
      </c>
      <c r="G30" s="59"/>
      <c r="H30" s="59"/>
      <c r="I30" s="59">
        <f t="shared" si="0"/>
        <v>252</v>
      </c>
      <c r="J30" s="59"/>
      <c r="K30" s="59"/>
      <c r="L30" s="59">
        <f t="shared" si="2"/>
        <v>0</v>
      </c>
      <c r="M30" s="61">
        <f t="shared" si="1"/>
        <v>252</v>
      </c>
      <c r="N30" s="9"/>
    </row>
    <row r="31" spans="1:14" ht="12" customHeight="1">
      <c r="A31" s="62"/>
      <c r="B31" s="63" t="s">
        <v>133</v>
      </c>
      <c r="C31" s="64">
        <v>336</v>
      </c>
      <c r="D31" s="64">
        <v>113</v>
      </c>
      <c r="E31" s="64">
        <v>679</v>
      </c>
      <c r="F31" s="64"/>
      <c r="G31" s="64"/>
      <c r="H31" s="64"/>
      <c r="I31" s="71">
        <f t="shared" si="0"/>
        <v>1128</v>
      </c>
      <c r="J31" s="64"/>
      <c r="K31" s="64"/>
      <c r="L31" s="71">
        <f t="shared" si="2"/>
        <v>0</v>
      </c>
      <c r="M31" s="72">
        <f t="shared" si="1"/>
        <v>1128</v>
      </c>
      <c r="N31" s="9"/>
    </row>
    <row r="32" spans="1:14" s="22" customFormat="1" ht="12" customHeight="1" thickBot="1">
      <c r="A32" s="78"/>
      <c r="B32" s="79" t="s">
        <v>134</v>
      </c>
      <c r="C32" s="80">
        <f>SUM(C30:C31)</f>
        <v>336</v>
      </c>
      <c r="D32" s="80">
        <f aca="true" t="shared" si="8" ref="D32:M32">SUM(D30:D31)</f>
        <v>113</v>
      </c>
      <c r="E32" s="80">
        <f t="shared" si="8"/>
        <v>762</v>
      </c>
      <c r="F32" s="80">
        <f t="shared" si="8"/>
        <v>169</v>
      </c>
      <c r="G32" s="80">
        <f t="shared" si="8"/>
        <v>0</v>
      </c>
      <c r="H32" s="80">
        <f t="shared" si="8"/>
        <v>0</v>
      </c>
      <c r="I32" s="80">
        <f t="shared" si="8"/>
        <v>1380</v>
      </c>
      <c r="J32" s="80">
        <f t="shared" si="8"/>
        <v>0</v>
      </c>
      <c r="K32" s="80">
        <f t="shared" si="8"/>
        <v>0</v>
      </c>
      <c r="L32" s="80">
        <f t="shared" si="8"/>
        <v>0</v>
      </c>
      <c r="M32" s="81">
        <f t="shared" si="8"/>
        <v>1380</v>
      </c>
      <c r="N32" s="21"/>
    </row>
    <row r="33" spans="1:14" ht="12" customHeight="1" thickBot="1">
      <c r="A33" s="94" t="s">
        <v>45</v>
      </c>
      <c r="B33" s="95" t="s">
        <v>46</v>
      </c>
      <c r="C33" s="96"/>
      <c r="D33" s="96"/>
      <c r="E33" s="96"/>
      <c r="F33" s="96"/>
      <c r="G33" s="96">
        <v>1575</v>
      </c>
      <c r="H33" s="96"/>
      <c r="I33" s="96">
        <f t="shared" si="0"/>
        <v>1575</v>
      </c>
      <c r="J33" s="96"/>
      <c r="K33" s="96"/>
      <c r="L33" s="96">
        <f t="shared" si="2"/>
        <v>0</v>
      </c>
      <c r="M33" s="97">
        <f t="shared" si="1"/>
        <v>1575</v>
      </c>
      <c r="N33" s="14"/>
    </row>
    <row r="34" spans="1:14" s="6" customFormat="1" ht="12" customHeight="1" thickBot="1">
      <c r="A34" s="98" t="s">
        <v>47</v>
      </c>
      <c r="B34" s="99" t="s">
        <v>48</v>
      </c>
      <c r="C34" s="100">
        <f>C27+C28+C29+C32+C33</f>
        <v>1415</v>
      </c>
      <c r="D34" s="100">
        <f aca="true" t="shared" si="9" ref="D34:M34">D27+D28+D29+D32+D33</f>
        <v>485</v>
      </c>
      <c r="E34" s="100">
        <f t="shared" si="9"/>
        <v>775</v>
      </c>
      <c r="F34" s="100">
        <f t="shared" si="9"/>
        <v>5851</v>
      </c>
      <c r="G34" s="100">
        <f t="shared" si="9"/>
        <v>1575</v>
      </c>
      <c r="H34" s="100">
        <f t="shared" si="9"/>
        <v>0</v>
      </c>
      <c r="I34" s="100">
        <f t="shared" si="9"/>
        <v>10101</v>
      </c>
      <c r="J34" s="100">
        <f t="shared" si="9"/>
        <v>0</v>
      </c>
      <c r="K34" s="100">
        <f t="shared" si="9"/>
        <v>0</v>
      </c>
      <c r="L34" s="100">
        <f t="shared" si="9"/>
        <v>0</v>
      </c>
      <c r="M34" s="101">
        <f t="shared" si="9"/>
        <v>10101</v>
      </c>
      <c r="N34" s="18"/>
    </row>
    <row r="35" spans="1:14" ht="12" customHeight="1" thickBot="1">
      <c r="A35" s="102" t="s">
        <v>49</v>
      </c>
      <c r="B35" s="103" t="s">
        <v>50</v>
      </c>
      <c r="C35" s="67"/>
      <c r="D35" s="67"/>
      <c r="E35" s="67">
        <v>410</v>
      </c>
      <c r="F35" s="67"/>
      <c r="G35" s="67"/>
      <c r="H35" s="67"/>
      <c r="I35" s="67">
        <f t="shared" si="0"/>
        <v>410</v>
      </c>
      <c r="J35" s="67"/>
      <c r="K35" s="67"/>
      <c r="L35" s="67">
        <f t="shared" si="2"/>
        <v>0</v>
      </c>
      <c r="M35" s="68">
        <f t="shared" si="1"/>
        <v>410</v>
      </c>
      <c r="N35" s="9"/>
    </row>
    <row r="36" spans="1:14" ht="12" customHeight="1">
      <c r="A36" s="57" t="s">
        <v>51</v>
      </c>
      <c r="B36" s="58" t="s">
        <v>52</v>
      </c>
      <c r="C36" s="59">
        <v>300</v>
      </c>
      <c r="D36" s="59">
        <v>87</v>
      </c>
      <c r="E36" s="59">
        <v>643</v>
      </c>
      <c r="F36" s="59"/>
      <c r="G36" s="59"/>
      <c r="H36" s="59"/>
      <c r="I36" s="59">
        <f t="shared" si="0"/>
        <v>1030</v>
      </c>
      <c r="J36" s="59"/>
      <c r="K36" s="59"/>
      <c r="L36" s="59">
        <f t="shared" si="2"/>
        <v>0</v>
      </c>
      <c r="M36" s="61">
        <f t="shared" si="1"/>
        <v>1030</v>
      </c>
      <c r="N36" s="9"/>
    </row>
    <row r="37" spans="1:14" ht="12" customHeight="1">
      <c r="A37" s="69"/>
      <c r="B37" s="70" t="s">
        <v>135</v>
      </c>
      <c r="C37" s="71">
        <v>89</v>
      </c>
      <c r="D37" s="71">
        <v>30</v>
      </c>
      <c r="E37" s="71">
        <v>28</v>
      </c>
      <c r="F37" s="71"/>
      <c r="G37" s="71"/>
      <c r="H37" s="71"/>
      <c r="I37" s="71">
        <f t="shared" si="0"/>
        <v>147</v>
      </c>
      <c r="J37" s="71"/>
      <c r="K37" s="71"/>
      <c r="L37" s="71">
        <f t="shared" si="2"/>
        <v>0</v>
      </c>
      <c r="M37" s="72">
        <f t="shared" si="1"/>
        <v>147</v>
      </c>
      <c r="N37" s="9"/>
    </row>
    <row r="38" spans="1:14" s="22" customFormat="1" ht="12" customHeight="1" thickBot="1">
      <c r="A38" s="78"/>
      <c r="B38" s="79" t="s">
        <v>145</v>
      </c>
      <c r="C38" s="80">
        <f>SUM(C36:C37)</f>
        <v>389</v>
      </c>
      <c r="D38" s="80">
        <f aca="true" t="shared" si="10" ref="D38:M38">SUM(D36:D37)</f>
        <v>117</v>
      </c>
      <c r="E38" s="80">
        <f t="shared" si="10"/>
        <v>671</v>
      </c>
      <c r="F38" s="80">
        <f t="shared" si="10"/>
        <v>0</v>
      </c>
      <c r="G38" s="80">
        <f t="shared" si="10"/>
        <v>0</v>
      </c>
      <c r="H38" s="80">
        <f t="shared" si="10"/>
        <v>0</v>
      </c>
      <c r="I38" s="80">
        <f t="shared" si="10"/>
        <v>1177</v>
      </c>
      <c r="J38" s="80">
        <f t="shared" si="10"/>
        <v>0</v>
      </c>
      <c r="K38" s="80">
        <f t="shared" si="10"/>
        <v>0</v>
      </c>
      <c r="L38" s="80">
        <f t="shared" si="10"/>
        <v>0</v>
      </c>
      <c r="M38" s="81">
        <f t="shared" si="10"/>
        <v>1177</v>
      </c>
      <c r="N38" s="21"/>
    </row>
    <row r="39" spans="1:14" s="6" customFormat="1" ht="12" customHeight="1" thickBot="1">
      <c r="A39" s="104" t="s">
        <v>53</v>
      </c>
      <c r="B39" s="105" t="s">
        <v>54</v>
      </c>
      <c r="C39" s="106">
        <f>C35+C38</f>
        <v>389</v>
      </c>
      <c r="D39" s="106">
        <f aca="true" t="shared" si="11" ref="D39:M39">D35+D38</f>
        <v>117</v>
      </c>
      <c r="E39" s="106">
        <f t="shared" si="11"/>
        <v>1081</v>
      </c>
      <c r="F39" s="106">
        <f t="shared" si="11"/>
        <v>0</v>
      </c>
      <c r="G39" s="106">
        <f t="shared" si="11"/>
        <v>0</v>
      </c>
      <c r="H39" s="106">
        <f t="shared" si="11"/>
        <v>0</v>
      </c>
      <c r="I39" s="106">
        <f t="shared" si="11"/>
        <v>1587</v>
      </c>
      <c r="J39" s="106">
        <f t="shared" si="11"/>
        <v>0</v>
      </c>
      <c r="K39" s="106">
        <f t="shared" si="11"/>
        <v>0</v>
      </c>
      <c r="L39" s="106">
        <f t="shared" si="11"/>
        <v>0</v>
      </c>
      <c r="M39" s="107">
        <f t="shared" si="11"/>
        <v>1587</v>
      </c>
      <c r="N39" s="18"/>
    </row>
    <row r="40" spans="1:14" ht="12" customHeight="1">
      <c r="A40" s="57" t="s">
        <v>55</v>
      </c>
      <c r="B40" s="58" t="s">
        <v>56</v>
      </c>
      <c r="C40" s="59"/>
      <c r="D40" s="59"/>
      <c r="E40" s="59">
        <v>307</v>
      </c>
      <c r="F40" s="59"/>
      <c r="G40" s="59"/>
      <c r="H40" s="59"/>
      <c r="I40" s="59">
        <f t="shared" si="0"/>
        <v>307</v>
      </c>
      <c r="J40" s="59"/>
      <c r="K40" s="59"/>
      <c r="L40" s="59">
        <f t="shared" si="2"/>
        <v>0</v>
      </c>
      <c r="M40" s="61">
        <f t="shared" si="1"/>
        <v>307</v>
      </c>
      <c r="N40" s="9"/>
    </row>
    <row r="41" spans="1:14" ht="12" customHeight="1">
      <c r="A41" s="69"/>
      <c r="B41" s="70" t="s">
        <v>138</v>
      </c>
      <c r="C41" s="71">
        <v>610</v>
      </c>
      <c r="D41" s="71">
        <v>205</v>
      </c>
      <c r="E41" s="71">
        <v>1236</v>
      </c>
      <c r="F41" s="71"/>
      <c r="G41" s="71"/>
      <c r="H41" s="71"/>
      <c r="I41" s="71">
        <f t="shared" si="0"/>
        <v>2051</v>
      </c>
      <c r="J41" s="71"/>
      <c r="K41" s="71"/>
      <c r="L41" s="71">
        <f t="shared" si="2"/>
        <v>0</v>
      </c>
      <c r="M41" s="72">
        <f t="shared" si="1"/>
        <v>2051</v>
      </c>
      <c r="N41" s="9"/>
    </row>
    <row r="42" spans="1:14" s="22" customFormat="1" ht="12" customHeight="1" thickBot="1">
      <c r="A42" s="78"/>
      <c r="B42" s="79" t="s">
        <v>142</v>
      </c>
      <c r="C42" s="80">
        <f>SUM(C40:C41)</f>
        <v>610</v>
      </c>
      <c r="D42" s="80">
        <f aca="true" t="shared" si="12" ref="D42:M42">SUM(D40:D41)</f>
        <v>205</v>
      </c>
      <c r="E42" s="80">
        <f t="shared" si="12"/>
        <v>1543</v>
      </c>
      <c r="F42" s="80">
        <f t="shared" si="12"/>
        <v>0</v>
      </c>
      <c r="G42" s="80">
        <f t="shared" si="12"/>
        <v>0</v>
      </c>
      <c r="H42" s="80">
        <f t="shared" si="12"/>
        <v>0</v>
      </c>
      <c r="I42" s="80">
        <f t="shared" si="12"/>
        <v>2358</v>
      </c>
      <c r="J42" s="80">
        <f t="shared" si="12"/>
        <v>0</v>
      </c>
      <c r="K42" s="80">
        <f t="shared" si="12"/>
        <v>0</v>
      </c>
      <c r="L42" s="80">
        <f t="shared" si="12"/>
        <v>0</v>
      </c>
      <c r="M42" s="81">
        <f t="shared" si="12"/>
        <v>2358</v>
      </c>
      <c r="N42" s="21"/>
    </row>
    <row r="43" spans="1:14" s="4" customFormat="1" ht="12" customHeight="1">
      <c r="A43" s="35" t="s">
        <v>0</v>
      </c>
      <c r="B43" s="36" t="s">
        <v>1</v>
      </c>
      <c r="C43" s="157" t="s">
        <v>157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08" t="s">
        <v>157</v>
      </c>
      <c r="N43" s="10"/>
    </row>
    <row r="44" spans="1:14" s="4" customFormat="1" ht="12" customHeight="1">
      <c r="A44" s="38" t="s">
        <v>118</v>
      </c>
      <c r="B44" s="39" t="s">
        <v>2</v>
      </c>
      <c r="C44" s="109" t="s">
        <v>3</v>
      </c>
      <c r="D44" s="110" t="s">
        <v>123</v>
      </c>
      <c r="E44" s="111" t="s">
        <v>4</v>
      </c>
      <c r="F44" s="110" t="s">
        <v>6</v>
      </c>
      <c r="G44" s="111" t="s">
        <v>5</v>
      </c>
      <c r="H44" s="110" t="s">
        <v>7</v>
      </c>
      <c r="I44" s="112" t="s">
        <v>16</v>
      </c>
      <c r="J44" s="113" t="s">
        <v>129</v>
      </c>
      <c r="K44" s="110" t="s">
        <v>121</v>
      </c>
      <c r="L44" s="114" t="s">
        <v>126</v>
      </c>
      <c r="M44" s="115" t="s">
        <v>14</v>
      </c>
      <c r="N44" s="10"/>
    </row>
    <row r="45" spans="1:14" s="4" customFormat="1" ht="12" customHeight="1" thickBot="1">
      <c r="A45" s="46"/>
      <c r="B45" s="47"/>
      <c r="C45" s="116" t="s">
        <v>9</v>
      </c>
      <c r="D45" s="117" t="s">
        <v>10</v>
      </c>
      <c r="E45" s="118" t="s">
        <v>8</v>
      </c>
      <c r="F45" s="117" t="s">
        <v>11</v>
      </c>
      <c r="G45" s="118" t="s">
        <v>12</v>
      </c>
      <c r="H45" s="117"/>
      <c r="I45" s="119" t="s">
        <v>17</v>
      </c>
      <c r="J45" s="120"/>
      <c r="K45" s="117" t="s">
        <v>8</v>
      </c>
      <c r="L45" s="121" t="s">
        <v>125</v>
      </c>
      <c r="M45" s="122" t="s">
        <v>13</v>
      </c>
      <c r="N45" s="10"/>
    </row>
    <row r="46" spans="1:14" ht="12" customHeight="1">
      <c r="A46" s="57" t="s">
        <v>57</v>
      </c>
      <c r="B46" s="58" t="s">
        <v>58</v>
      </c>
      <c r="C46" s="59"/>
      <c r="D46" s="59"/>
      <c r="E46" s="59">
        <v>14721</v>
      </c>
      <c r="F46" s="59"/>
      <c r="G46" s="59"/>
      <c r="H46" s="59"/>
      <c r="I46" s="59">
        <f t="shared" si="0"/>
        <v>14721</v>
      </c>
      <c r="J46" s="59">
        <v>13333</v>
      </c>
      <c r="K46" s="59">
        <v>9000</v>
      </c>
      <c r="L46" s="59">
        <f t="shared" si="2"/>
        <v>22333</v>
      </c>
      <c r="M46" s="61">
        <f t="shared" si="1"/>
        <v>37054</v>
      </c>
      <c r="N46" s="9"/>
    </row>
    <row r="47" spans="1:14" ht="12" customHeight="1">
      <c r="A47" s="69"/>
      <c r="B47" s="70" t="s">
        <v>138</v>
      </c>
      <c r="C47" s="71">
        <v>776</v>
      </c>
      <c r="D47" s="71">
        <v>264</v>
      </c>
      <c r="E47" s="71">
        <v>201</v>
      </c>
      <c r="F47" s="71"/>
      <c r="G47" s="71"/>
      <c r="H47" s="71"/>
      <c r="I47" s="88">
        <f t="shared" si="0"/>
        <v>1241</v>
      </c>
      <c r="J47" s="71"/>
      <c r="K47" s="71"/>
      <c r="L47" s="88">
        <f t="shared" si="2"/>
        <v>0</v>
      </c>
      <c r="M47" s="89">
        <f t="shared" si="1"/>
        <v>1241</v>
      </c>
      <c r="N47" s="9"/>
    </row>
    <row r="48" spans="1:14" s="22" customFormat="1" ht="12" customHeight="1" thickBot="1">
      <c r="A48" s="78"/>
      <c r="B48" s="79" t="s">
        <v>143</v>
      </c>
      <c r="C48" s="80">
        <f>SUM(C46:C47)</f>
        <v>776</v>
      </c>
      <c r="D48" s="80">
        <f aca="true" t="shared" si="13" ref="D48:M48">SUM(D46:D47)</f>
        <v>264</v>
      </c>
      <c r="E48" s="80">
        <f t="shared" si="13"/>
        <v>14922</v>
      </c>
      <c r="F48" s="80">
        <f t="shared" si="13"/>
        <v>0</v>
      </c>
      <c r="G48" s="80">
        <f t="shared" si="13"/>
        <v>0</v>
      </c>
      <c r="H48" s="80">
        <f t="shared" si="13"/>
        <v>0</v>
      </c>
      <c r="I48" s="80">
        <f t="shared" si="13"/>
        <v>15962</v>
      </c>
      <c r="J48" s="80">
        <f t="shared" si="13"/>
        <v>13333</v>
      </c>
      <c r="K48" s="80">
        <f t="shared" si="13"/>
        <v>9000</v>
      </c>
      <c r="L48" s="80">
        <f t="shared" si="13"/>
        <v>22333</v>
      </c>
      <c r="M48" s="81">
        <f t="shared" si="13"/>
        <v>38295</v>
      </c>
      <c r="N48" s="21"/>
    </row>
    <row r="49" spans="1:14" ht="12" customHeight="1">
      <c r="A49" s="57" t="s">
        <v>59</v>
      </c>
      <c r="B49" s="58" t="s">
        <v>61</v>
      </c>
      <c r="C49" s="59">
        <v>1318</v>
      </c>
      <c r="D49" s="59">
        <v>518</v>
      </c>
      <c r="E49" s="59">
        <v>8075</v>
      </c>
      <c r="F49" s="59"/>
      <c r="G49" s="59"/>
      <c r="H49" s="59"/>
      <c r="I49" s="59">
        <f t="shared" si="0"/>
        <v>9911</v>
      </c>
      <c r="J49" s="59"/>
      <c r="K49" s="59"/>
      <c r="L49" s="59">
        <f t="shared" si="2"/>
        <v>0</v>
      </c>
      <c r="M49" s="61">
        <f t="shared" si="1"/>
        <v>9911</v>
      </c>
      <c r="N49" s="9"/>
    </row>
    <row r="50" spans="1:14" ht="12" customHeight="1">
      <c r="A50" s="69"/>
      <c r="B50" s="70" t="s">
        <v>138</v>
      </c>
      <c r="C50" s="71">
        <v>535</v>
      </c>
      <c r="D50" s="71">
        <v>182</v>
      </c>
      <c r="E50" s="71">
        <v>158</v>
      </c>
      <c r="F50" s="71"/>
      <c r="G50" s="71"/>
      <c r="H50" s="71"/>
      <c r="I50" s="88">
        <f t="shared" si="0"/>
        <v>875</v>
      </c>
      <c r="J50" s="71"/>
      <c r="K50" s="71"/>
      <c r="L50" s="71"/>
      <c r="M50" s="89">
        <f t="shared" si="1"/>
        <v>875</v>
      </c>
      <c r="N50" s="9"/>
    </row>
    <row r="51" spans="1:14" s="22" customFormat="1" ht="12" customHeight="1" thickBot="1">
      <c r="A51" s="78"/>
      <c r="B51" s="79" t="s">
        <v>146</v>
      </c>
      <c r="C51" s="80">
        <f>SUM(C49:C50)</f>
        <v>1853</v>
      </c>
      <c r="D51" s="80">
        <f aca="true" t="shared" si="14" ref="D51:M51">SUM(D49:D50)</f>
        <v>700</v>
      </c>
      <c r="E51" s="80">
        <f t="shared" si="14"/>
        <v>8233</v>
      </c>
      <c r="F51" s="80">
        <f t="shared" si="14"/>
        <v>0</v>
      </c>
      <c r="G51" s="80">
        <f t="shared" si="14"/>
        <v>0</v>
      </c>
      <c r="H51" s="80">
        <f t="shared" si="14"/>
        <v>0</v>
      </c>
      <c r="I51" s="80">
        <f t="shared" si="14"/>
        <v>10786</v>
      </c>
      <c r="J51" s="80">
        <f t="shared" si="14"/>
        <v>0</v>
      </c>
      <c r="K51" s="80">
        <f t="shared" si="14"/>
        <v>0</v>
      </c>
      <c r="L51" s="80">
        <f t="shared" si="14"/>
        <v>0</v>
      </c>
      <c r="M51" s="81">
        <f t="shared" si="14"/>
        <v>10786</v>
      </c>
      <c r="N51" s="23"/>
    </row>
    <row r="52" spans="1:14" ht="12" customHeight="1" thickBot="1">
      <c r="A52" s="82" t="s">
        <v>62</v>
      </c>
      <c r="B52" s="83" t="s">
        <v>63</v>
      </c>
      <c r="C52" s="84"/>
      <c r="D52" s="84"/>
      <c r="E52" s="84"/>
      <c r="F52" s="84"/>
      <c r="G52" s="84">
        <v>390</v>
      </c>
      <c r="H52" s="84"/>
      <c r="I52" s="84">
        <f t="shared" si="0"/>
        <v>390</v>
      </c>
      <c r="J52" s="84"/>
      <c r="K52" s="84"/>
      <c r="L52" s="84">
        <f t="shared" si="2"/>
        <v>0</v>
      </c>
      <c r="M52" s="85">
        <f t="shared" si="1"/>
        <v>390</v>
      </c>
      <c r="N52" s="9"/>
    </row>
    <row r="53" spans="1:14" ht="12" customHeight="1">
      <c r="A53" s="57" t="s">
        <v>66</v>
      </c>
      <c r="B53" s="58" t="s">
        <v>67</v>
      </c>
      <c r="C53" s="59"/>
      <c r="D53" s="59"/>
      <c r="E53" s="59">
        <v>563</v>
      </c>
      <c r="F53" s="59"/>
      <c r="G53" s="59">
        <v>615</v>
      </c>
      <c r="H53" s="59"/>
      <c r="I53" s="59">
        <f t="shared" si="0"/>
        <v>1178</v>
      </c>
      <c r="J53" s="59"/>
      <c r="K53" s="59"/>
      <c r="L53" s="59">
        <f t="shared" si="2"/>
        <v>0</v>
      </c>
      <c r="M53" s="61">
        <f t="shared" si="1"/>
        <v>1178</v>
      </c>
      <c r="N53" s="9"/>
    </row>
    <row r="54" spans="1:14" ht="12" customHeight="1">
      <c r="A54" s="62"/>
      <c r="B54" s="63" t="s">
        <v>138</v>
      </c>
      <c r="C54" s="64">
        <v>133</v>
      </c>
      <c r="D54" s="64">
        <v>46</v>
      </c>
      <c r="E54" s="64">
        <v>41</v>
      </c>
      <c r="F54" s="64"/>
      <c r="G54" s="64"/>
      <c r="H54" s="64"/>
      <c r="I54" s="71">
        <f t="shared" si="0"/>
        <v>220</v>
      </c>
      <c r="J54" s="64"/>
      <c r="K54" s="64"/>
      <c r="L54" s="64"/>
      <c r="M54" s="72">
        <f t="shared" si="1"/>
        <v>220</v>
      </c>
      <c r="N54" s="9"/>
    </row>
    <row r="55" spans="1:14" ht="12" customHeight="1" thickBot="1">
      <c r="A55" s="123"/>
      <c r="B55" s="124" t="s">
        <v>147</v>
      </c>
      <c r="C55" s="125">
        <f>SUM(C53:C54)</f>
        <v>133</v>
      </c>
      <c r="D55" s="125">
        <f aca="true" t="shared" si="15" ref="D55:M55">SUM(D53:D54)</f>
        <v>46</v>
      </c>
      <c r="E55" s="125">
        <f t="shared" si="15"/>
        <v>604</v>
      </c>
      <c r="F55" s="125">
        <f t="shared" si="15"/>
        <v>0</v>
      </c>
      <c r="G55" s="125">
        <f t="shared" si="15"/>
        <v>615</v>
      </c>
      <c r="H55" s="125">
        <f t="shared" si="15"/>
        <v>0</v>
      </c>
      <c r="I55" s="125">
        <f t="shared" si="15"/>
        <v>1398</v>
      </c>
      <c r="J55" s="125">
        <f t="shared" si="15"/>
        <v>0</v>
      </c>
      <c r="K55" s="125">
        <f t="shared" si="15"/>
        <v>0</v>
      </c>
      <c r="L55" s="125">
        <f t="shared" si="15"/>
        <v>0</v>
      </c>
      <c r="M55" s="126">
        <f t="shared" si="15"/>
        <v>1398</v>
      </c>
      <c r="N55" s="9"/>
    </row>
    <row r="56" spans="1:14" ht="12" customHeight="1" thickBot="1">
      <c r="A56" s="94" t="s">
        <v>64</v>
      </c>
      <c r="B56" s="95" t="s">
        <v>65</v>
      </c>
      <c r="C56" s="96"/>
      <c r="D56" s="96"/>
      <c r="E56" s="96"/>
      <c r="F56" s="96"/>
      <c r="G56" s="96">
        <v>3100</v>
      </c>
      <c r="H56" s="96"/>
      <c r="I56" s="96">
        <f t="shared" si="0"/>
        <v>3100</v>
      </c>
      <c r="J56" s="96"/>
      <c r="K56" s="96"/>
      <c r="L56" s="96">
        <f t="shared" si="2"/>
        <v>0</v>
      </c>
      <c r="M56" s="97">
        <f t="shared" si="1"/>
        <v>3100</v>
      </c>
      <c r="N56" s="9"/>
    </row>
    <row r="57" spans="1:14" s="2" customFormat="1" ht="12" customHeight="1" thickBot="1">
      <c r="A57" s="127" t="s">
        <v>68</v>
      </c>
      <c r="B57" s="128" t="s">
        <v>69</v>
      </c>
      <c r="C57" s="129">
        <f aca="true" t="shared" si="16" ref="C57:M57">C42+C48+C51+C52+C55+C56</f>
        <v>3372</v>
      </c>
      <c r="D57" s="129">
        <f t="shared" si="16"/>
        <v>1215</v>
      </c>
      <c r="E57" s="129">
        <f t="shared" si="16"/>
        <v>25302</v>
      </c>
      <c r="F57" s="129">
        <f t="shared" si="16"/>
        <v>0</v>
      </c>
      <c r="G57" s="129">
        <f t="shared" si="16"/>
        <v>4105</v>
      </c>
      <c r="H57" s="129">
        <f t="shared" si="16"/>
        <v>0</v>
      </c>
      <c r="I57" s="129">
        <f t="shared" si="16"/>
        <v>33994</v>
      </c>
      <c r="J57" s="129">
        <f t="shared" si="16"/>
        <v>13333</v>
      </c>
      <c r="K57" s="129">
        <f t="shared" si="16"/>
        <v>9000</v>
      </c>
      <c r="L57" s="129">
        <f t="shared" si="16"/>
        <v>22333</v>
      </c>
      <c r="M57" s="130">
        <f t="shared" si="16"/>
        <v>56327</v>
      </c>
      <c r="N57" s="14"/>
    </row>
    <row r="58" spans="1:14" ht="12" customHeight="1">
      <c r="A58" s="57" t="s">
        <v>71</v>
      </c>
      <c r="B58" s="87" t="s">
        <v>72</v>
      </c>
      <c r="C58" s="88"/>
      <c r="D58" s="88"/>
      <c r="E58" s="88">
        <v>614</v>
      </c>
      <c r="F58" s="88"/>
      <c r="G58" s="88">
        <v>200</v>
      </c>
      <c r="H58" s="88"/>
      <c r="I58" s="88">
        <f aca="true" t="shared" si="17" ref="I58:I67">SUM(C58:H58)</f>
        <v>814</v>
      </c>
      <c r="J58" s="88"/>
      <c r="K58" s="88"/>
      <c r="L58" s="88">
        <f>J58+K58</f>
        <v>0</v>
      </c>
      <c r="M58" s="89">
        <f aca="true" t="shared" si="18" ref="M58:M104">I58+L58</f>
        <v>814</v>
      </c>
      <c r="N58" s="15"/>
    </row>
    <row r="59" spans="1:14" ht="12" customHeight="1" thickBot="1">
      <c r="A59" s="62" t="s">
        <v>73</v>
      </c>
      <c r="B59" s="63" t="s">
        <v>74</v>
      </c>
      <c r="C59" s="64"/>
      <c r="D59" s="64"/>
      <c r="E59" s="64">
        <v>714</v>
      </c>
      <c r="F59" s="64"/>
      <c r="G59" s="64"/>
      <c r="H59" s="64"/>
      <c r="I59" s="64">
        <f t="shared" si="17"/>
        <v>714</v>
      </c>
      <c r="J59" s="64"/>
      <c r="K59" s="64"/>
      <c r="L59" s="84">
        <f>J59+K59</f>
        <v>0</v>
      </c>
      <c r="M59" s="85">
        <f t="shared" si="18"/>
        <v>714</v>
      </c>
      <c r="N59" s="8"/>
    </row>
    <row r="60" spans="1:14" s="2" customFormat="1" ht="12" customHeight="1" thickBot="1">
      <c r="A60" s="131" t="s">
        <v>75</v>
      </c>
      <c r="B60" s="132" t="s">
        <v>76</v>
      </c>
      <c r="C60" s="133">
        <f aca="true" t="shared" si="19" ref="C60:H60">SUM(C58:C59)</f>
        <v>0</v>
      </c>
      <c r="D60" s="133">
        <f t="shared" si="19"/>
        <v>0</v>
      </c>
      <c r="E60" s="133">
        <f t="shared" si="19"/>
        <v>1328</v>
      </c>
      <c r="F60" s="133">
        <f t="shared" si="19"/>
        <v>0</v>
      </c>
      <c r="G60" s="133">
        <f t="shared" si="19"/>
        <v>200</v>
      </c>
      <c r="H60" s="133">
        <f t="shared" si="19"/>
        <v>0</v>
      </c>
      <c r="I60" s="133">
        <f t="shared" si="17"/>
        <v>1528</v>
      </c>
      <c r="J60" s="133"/>
      <c r="K60" s="134">
        <f>SUM(K58:K59)</f>
        <v>0</v>
      </c>
      <c r="L60" s="135">
        <f>J60+K60</f>
        <v>0</v>
      </c>
      <c r="M60" s="136">
        <f t="shared" si="18"/>
        <v>1528</v>
      </c>
      <c r="N60" s="8"/>
    </row>
    <row r="61" spans="1:14" s="12" customFormat="1" ht="12" customHeight="1" thickBot="1">
      <c r="A61" s="137">
        <v>1</v>
      </c>
      <c r="B61" s="138" t="s">
        <v>77</v>
      </c>
      <c r="C61" s="139">
        <f aca="true" t="shared" si="20" ref="C61:M61">C7+C26+C34+C39+C57+C60</f>
        <v>85146</v>
      </c>
      <c r="D61" s="139">
        <f t="shared" si="20"/>
        <v>27420</v>
      </c>
      <c r="E61" s="139">
        <f t="shared" si="20"/>
        <v>74029</v>
      </c>
      <c r="F61" s="139">
        <f t="shared" si="20"/>
        <v>5851</v>
      </c>
      <c r="G61" s="139">
        <f t="shared" si="20"/>
        <v>5880</v>
      </c>
      <c r="H61" s="139">
        <f t="shared" si="20"/>
        <v>6960</v>
      </c>
      <c r="I61" s="139">
        <f t="shared" si="20"/>
        <v>205286</v>
      </c>
      <c r="J61" s="139">
        <f t="shared" si="20"/>
        <v>25333</v>
      </c>
      <c r="K61" s="139">
        <f t="shared" si="20"/>
        <v>10500</v>
      </c>
      <c r="L61" s="139">
        <f t="shared" si="20"/>
        <v>35833</v>
      </c>
      <c r="M61" s="140">
        <f t="shared" si="20"/>
        <v>241119</v>
      </c>
      <c r="N61" s="18"/>
    </row>
    <row r="62" spans="1:14" ht="12" customHeight="1">
      <c r="A62" s="86" t="s">
        <v>78</v>
      </c>
      <c r="B62" s="87" t="s">
        <v>79</v>
      </c>
      <c r="C62" s="88">
        <v>24850</v>
      </c>
      <c r="D62" s="88">
        <v>8152</v>
      </c>
      <c r="E62" s="88">
        <v>2052</v>
      </c>
      <c r="F62" s="88"/>
      <c r="G62" s="88"/>
      <c r="H62" s="88"/>
      <c r="I62" s="88">
        <f t="shared" si="17"/>
        <v>35054</v>
      </c>
      <c r="J62" s="88"/>
      <c r="K62" s="88"/>
      <c r="L62" s="88">
        <f>J62+K62</f>
        <v>0</v>
      </c>
      <c r="M62" s="89">
        <f t="shared" si="18"/>
        <v>35054</v>
      </c>
      <c r="N62" s="8"/>
    </row>
    <row r="63" spans="1:14" ht="12" customHeight="1" thickBot="1">
      <c r="A63" s="62" t="s">
        <v>80</v>
      </c>
      <c r="B63" s="63" t="s">
        <v>81</v>
      </c>
      <c r="C63" s="64">
        <v>200</v>
      </c>
      <c r="D63" s="64">
        <v>58</v>
      </c>
      <c r="E63" s="64">
        <v>112</v>
      </c>
      <c r="F63" s="64"/>
      <c r="G63" s="64"/>
      <c r="H63" s="64"/>
      <c r="I63" s="64">
        <f t="shared" si="17"/>
        <v>370</v>
      </c>
      <c r="J63" s="64"/>
      <c r="K63" s="64"/>
      <c r="L63" s="84">
        <f>J63+K63</f>
        <v>0</v>
      </c>
      <c r="M63" s="85">
        <f t="shared" si="18"/>
        <v>370</v>
      </c>
      <c r="N63" s="8"/>
    </row>
    <row r="64" spans="1:14" ht="12" customHeight="1">
      <c r="A64" s="57" t="s">
        <v>82</v>
      </c>
      <c r="B64" s="58" t="s">
        <v>83</v>
      </c>
      <c r="C64" s="59"/>
      <c r="D64" s="59"/>
      <c r="E64" s="59">
        <v>529</v>
      </c>
      <c r="F64" s="59"/>
      <c r="G64" s="59"/>
      <c r="H64" s="59"/>
      <c r="I64" s="59">
        <f t="shared" si="17"/>
        <v>529</v>
      </c>
      <c r="J64" s="59"/>
      <c r="K64" s="59"/>
      <c r="L64" s="59">
        <f>J64+K64</f>
        <v>0</v>
      </c>
      <c r="M64" s="61">
        <f t="shared" si="18"/>
        <v>529</v>
      </c>
      <c r="N64" s="8"/>
    </row>
    <row r="65" spans="1:14" ht="12" customHeight="1">
      <c r="A65" s="62"/>
      <c r="B65" s="63" t="s">
        <v>138</v>
      </c>
      <c r="C65" s="64">
        <v>2696</v>
      </c>
      <c r="D65" s="64">
        <v>907</v>
      </c>
      <c r="E65" s="64">
        <v>5234</v>
      </c>
      <c r="F65" s="64"/>
      <c r="G65" s="64"/>
      <c r="H65" s="64"/>
      <c r="I65" s="71">
        <f t="shared" si="17"/>
        <v>8837</v>
      </c>
      <c r="J65" s="64"/>
      <c r="K65" s="64"/>
      <c r="L65" s="84"/>
      <c r="M65" s="89">
        <f t="shared" si="18"/>
        <v>8837</v>
      </c>
      <c r="N65" s="8"/>
    </row>
    <row r="66" spans="1:14" s="22" customFormat="1" ht="12" customHeight="1" thickBot="1">
      <c r="A66" s="73"/>
      <c r="B66" s="74" t="s">
        <v>148</v>
      </c>
      <c r="C66" s="141">
        <f>SUM(C64:C65)</f>
        <v>2696</v>
      </c>
      <c r="D66" s="141">
        <f aca="true" t="shared" si="21" ref="D66:M66">SUM(D64:D65)</f>
        <v>907</v>
      </c>
      <c r="E66" s="141">
        <f t="shared" si="21"/>
        <v>5763</v>
      </c>
      <c r="F66" s="141">
        <f t="shared" si="21"/>
        <v>0</v>
      </c>
      <c r="G66" s="141">
        <f t="shared" si="21"/>
        <v>0</v>
      </c>
      <c r="H66" s="141">
        <f t="shared" si="21"/>
        <v>0</v>
      </c>
      <c r="I66" s="141">
        <f t="shared" si="21"/>
        <v>9366</v>
      </c>
      <c r="J66" s="141">
        <f t="shared" si="21"/>
        <v>0</v>
      </c>
      <c r="K66" s="141">
        <f t="shared" si="21"/>
        <v>0</v>
      </c>
      <c r="L66" s="141">
        <f t="shared" si="21"/>
        <v>0</v>
      </c>
      <c r="M66" s="142">
        <f t="shared" si="21"/>
        <v>9366</v>
      </c>
      <c r="N66" s="23"/>
    </row>
    <row r="67" spans="1:14" ht="12" customHeight="1">
      <c r="A67" s="57">
        <v>110</v>
      </c>
      <c r="B67" s="58" t="s">
        <v>84</v>
      </c>
      <c r="C67" s="59"/>
      <c r="D67" s="59"/>
      <c r="E67" s="59">
        <v>3503</v>
      </c>
      <c r="F67" s="59"/>
      <c r="G67" s="59"/>
      <c r="H67" s="59"/>
      <c r="I67" s="59">
        <f t="shared" si="17"/>
        <v>3503</v>
      </c>
      <c r="J67" s="59"/>
      <c r="K67" s="59"/>
      <c r="L67" s="59">
        <f>J67+K67</f>
        <v>0</v>
      </c>
      <c r="M67" s="61">
        <f t="shared" si="18"/>
        <v>3503</v>
      </c>
      <c r="N67" s="8"/>
    </row>
    <row r="68" spans="1:14" ht="12" customHeight="1">
      <c r="A68" s="69"/>
      <c r="B68" s="70" t="s">
        <v>144</v>
      </c>
      <c r="C68" s="71">
        <v>1189</v>
      </c>
      <c r="D68" s="71">
        <v>404</v>
      </c>
      <c r="E68" s="71">
        <v>314</v>
      </c>
      <c r="F68" s="71"/>
      <c r="G68" s="71"/>
      <c r="H68" s="71"/>
      <c r="I68" s="71">
        <f>SUM(C68:H68)</f>
        <v>1907</v>
      </c>
      <c r="J68" s="71"/>
      <c r="K68" s="71"/>
      <c r="L68" s="71"/>
      <c r="M68" s="72">
        <f>I68+L68</f>
        <v>1907</v>
      </c>
      <c r="N68" s="8"/>
    </row>
    <row r="69" spans="1:14" s="22" customFormat="1" ht="12" customHeight="1" thickBot="1">
      <c r="A69" s="78"/>
      <c r="B69" s="79" t="s">
        <v>149</v>
      </c>
      <c r="C69" s="80">
        <f>SUM(C67:C68)</f>
        <v>1189</v>
      </c>
      <c r="D69" s="80">
        <f aca="true" t="shared" si="22" ref="D69:M69">SUM(D67:D68)</f>
        <v>404</v>
      </c>
      <c r="E69" s="80">
        <f t="shared" si="22"/>
        <v>3817</v>
      </c>
      <c r="F69" s="80">
        <f t="shared" si="22"/>
        <v>0</v>
      </c>
      <c r="G69" s="80">
        <f t="shared" si="22"/>
        <v>0</v>
      </c>
      <c r="H69" s="80">
        <f t="shared" si="22"/>
        <v>0</v>
      </c>
      <c r="I69" s="80">
        <f t="shared" si="22"/>
        <v>5410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1">
        <f t="shared" si="22"/>
        <v>5410</v>
      </c>
      <c r="N69" s="23"/>
    </row>
    <row r="70" spans="1:14" s="6" customFormat="1" ht="12" customHeight="1" thickBot="1">
      <c r="A70" s="90">
        <v>2</v>
      </c>
      <c r="B70" s="91" t="s">
        <v>115</v>
      </c>
      <c r="C70" s="92">
        <f>C62+C63+C66+C69</f>
        <v>28935</v>
      </c>
      <c r="D70" s="92">
        <f aca="true" t="shared" si="23" ref="D70:M70">D62+D63+D66+D69</f>
        <v>9521</v>
      </c>
      <c r="E70" s="92">
        <f t="shared" si="23"/>
        <v>11744</v>
      </c>
      <c r="F70" s="92">
        <f t="shared" si="23"/>
        <v>0</v>
      </c>
      <c r="G70" s="92">
        <f t="shared" si="23"/>
        <v>0</v>
      </c>
      <c r="H70" s="92">
        <f t="shared" si="23"/>
        <v>0</v>
      </c>
      <c r="I70" s="92">
        <f t="shared" si="23"/>
        <v>50200</v>
      </c>
      <c r="J70" s="92">
        <f t="shared" si="23"/>
        <v>0</v>
      </c>
      <c r="K70" s="92">
        <f t="shared" si="23"/>
        <v>0</v>
      </c>
      <c r="L70" s="92">
        <f t="shared" si="23"/>
        <v>0</v>
      </c>
      <c r="M70" s="93">
        <f t="shared" si="23"/>
        <v>50200</v>
      </c>
      <c r="N70" s="19"/>
    </row>
    <row r="71" spans="1:14" ht="12" customHeight="1">
      <c r="A71" s="57" t="s">
        <v>85</v>
      </c>
      <c r="B71" s="58" t="s">
        <v>86</v>
      </c>
      <c r="C71" s="59">
        <v>61237</v>
      </c>
      <c r="D71" s="59">
        <v>20022</v>
      </c>
      <c r="E71" s="59">
        <v>7146</v>
      </c>
      <c r="F71" s="59"/>
      <c r="G71" s="59"/>
      <c r="H71" s="59"/>
      <c r="I71" s="59">
        <f aca="true" t="shared" si="24" ref="I71:I78">SUM(C71:H71)</f>
        <v>88405</v>
      </c>
      <c r="J71" s="59"/>
      <c r="K71" s="59"/>
      <c r="L71" s="59">
        <f>J71+K71</f>
        <v>0</v>
      </c>
      <c r="M71" s="61">
        <f t="shared" si="18"/>
        <v>88405</v>
      </c>
      <c r="N71" s="8"/>
    </row>
    <row r="72" spans="1:14" ht="12" customHeight="1">
      <c r="A72" s="69" t="s">
        <v>87</v>
      </c>
      <c r="B72" s="70" t="s">
        <v>88</v>
      </c>
      <c r="C72" s="71">
        <v>5471</v>
      </c>
      <c r="D72" s="71">
        <v>1795</v>
      </c>
      <c r="E72" s="71">
        <v>370</v>
      </c>
      <c r="F72" s="71"/>
      <c r="G72" s="71"/>
      <c r="H72" s="71"/>
      <c r="I72" s="71">
        <f t="shared" si="24"/>
        <v>7636</v>
      </c>
      <c r="J72" s="71"/>
      <c r="K72" s="71"/>
      <c r="L72" s="88">
        <f>J72+K72</f>
        <v>0</v>
      </c>
      <c r="M72" s="89">
        <f t="shared" si="18"/>
        <v>7636</v>
      </c>
      <c r="N72" s="8"/>
    </row>
    <row r="73" spans="1:14" ht="12" customHeight="1" thickBot="1">
      <c r="A73" s="62" t="s">
        <v>89</v>
      </c>
      <c r="B73" s="63" t="s">
        <v>90</v>
      </c>
      <c r="C73" s="64">
        <v>10980</v>
      </c>
      <c r="D73" s="64">
        <v>3623</v>
      </c>
      <c r="E73" s="64">
        <v>171</v>
      </c>
      <c r="F73" s="64"/>
      <c r="G73" s="64"/>
      <c r="H73" s="64"/>
      <c r="I73" s="64">
        <f t="shared" si="24"/>
        <v>14774</v>
      </c>
      <c r="J73" s="64"/>
      <c r="K73" s="64"/>
      <c r="L73" s="84">
        <f>J73+K73</f>
        <v>0</v>
      </c>
      <c r="M73" s="85">
        <f t="shared" si="18"/>
        <v>14774</v>
      </c>
      <c r="N73" s="8"/>
    </row>
    <row r="74" spans="1:14" ht="12" customHeight="1">
      <c r="A74" s="57" t="s">
        <v>130</v>
      </c>
      <c r="B74" s="58" t="s">
        <v>131</v>
      </c>
      <c r="C74" s="59"/>
      <c r="D74" s="59"/>
      <c r="E74" s="59">
        <v>786</v>
      </c>
      <c r="F74" s="59"/>
      <c r="G74" s="59"/>
      <c r="H74" s="59"/>
      <c r="I74" s="59">
        <f t="shared" si="24"/>
        <v>786</v>
      </c>
      <c r="J74" s="59"/>
      <c r="K74" s="59"/>
      <c r="L74" s="59"/>
      <c r="M74" s="61">
        <f t="shared" si="18"/>
        <v>786</v>
      </c>
      <c r="N74" s="8"/>
    </row>
    <row r="75" spans="1:14" ht="12" customHeight="1">
      <c r="A75" s="69"/>
      <c r="B75" s="70" t="s">
        <v>138</v>
      </c>
      <c r="C75" s="71">
        <v>4282</v>
      </c>
      <c r="D75" s="71">
        <v>1440</v>
      </c>
      <c r="E75" s="71">
        <v>8677</v>
      </c>
      <c r="F75" s="71"/>
      <c r="G75" s="71"/>
      <c r="H75" s="71"/>
      <c r="I75" s="71">
        <f t="shared" si="24"/>
        <v>14399</v>
      </c>
      <c r="J75" s="71"/>
      <c r="K75" s="71"/>
      <c r="L75" s="88">
        <v>0</v>
      </c>
      <c r="M75" s="89">
        <f t="shared" si="18"/>
        <v>14399</v>
      </c>
      <c r="N75" s="8"/>
    </row>
    <row r="76" spans="1:14" s="22" customFormat="1" ht="12" customHeight="1" thickBot="1">
      <c r="A76" s="73"/>
      <c r="B76" s="74" t="s">
        <v>150</v>
      </c>
      <c r="C76" s="141">
        <f>SUM(C74:C75)</f>
        <v>4282</v>
      </c>
      <c r="D76" s="141">
        <f aca="true" t="shared" si="25" ref="D76:M76">SUM(D74:D75)</f>
        <v>1440</v>
      </c>
      <c r="E76" s="141">
        <f t="shared" si="25"/>
        <v>9463</v>
      </c>
      <c r="F76" s="141">
        <f t="shared" si="25"/>
        <v>0</v>
      </c>
      <c r="G76" s="141">
        <f t="shared" si="25"/>
        <v>0</v>
      </c>
      <c r="H76" s="141">
        <f t="shared" si="25"/>
        <v>0</v>
      </c>
      <c r="I76" s="141">
        <f t="shared" si="25"/>
        <v>15185</v>
      </c>
      <c r="J76" s="141">
        <f t="shared" si="25"/>
        <v>0</v>
      </c>
      <c r="K76" s="141">
        <f t="shared" si="25"/>
        <v>0</v>
      </c>
      <c r="L76" s="141">
        <f t="shared" si="25"/>
        <v>0</v>
      </c>
      <c r="M76" s="142">
        <f t="shared" si="25"/>
        <v>15185</v>
      </c>
      <c r="N76" s="23"/>
    </row>
    <row r="77" spans="1:14" s="24" customFormat="1" ht="12" customHeight="1">
      <c r="A77" s="57" t="s">
        <v>91</v>
      </c>
      <c r="B77" s="58" t="s">
        <v>92</v>
      </c>
      <c r="C77" s="59">
        <v>6875</v>
      </c>
      <c r="D77" s="59">
        <v>2359</v>
      </c>
      <c r="E77" s="59">
        <v>7220</v>
      </c>
      <c r="F77" s="59"/>
      <c r="G77" s="59"/>
      <c r="H77" s="59"/>
      <c r="I77" s="59">
        <f t="shared" si="24"/>
        <v>16454</v>
      </c>
      <c r="J77" s="59"/>
      <c r="K77" s="59"/>
      <c r="L77" s="59">
        <f>J77+K77</f>
        <v>0</v>
      </c>
      <c r="M77" s="61">
        <f>I77+L77</f>
        <v>16454</v>
      </c>
      <c r="N77" s="25"/>
    </row>
    <row r="78" spans="1:14" s="27" customFormat="1" ht="12" customHeight="1">
      <c r="A78" s="69"/>
      <c r="B78" s="70" t="s">
        <v>138</v>
      </c>
      <c r="C78" s="70">
        <v>810</v>
      </c>
      <c r="D78" s="70">
        <v>276</v>
      </c>
      <c r="E78" s="70">
        <v>223</v>
      </c>
      <c r="F78" s="70"/>
      <c r="G78" s="70"/>
      <c r="H78" s="70"/>
      <c r="I78" s="71">
        <f t="shared" si="24"/>
        <v>1309</v>
      </c>
      <c r="J78" s="70"/>
      <c r="K78" s="70"/>
      <c r="L78" s="70"/>
      <c r="M78" s="72">
        <f>I78+L78</f>
        <v>1309</v>
      </c>
      <c r="N78" s="25"/>
    </row>
    <row r="79" spans="1:14" s="28" customFormat="1" ht="12" customHeight="1" thickBot="1">
      <c r="A79" s="78"/>
      <c r="B79" s="79" t="s">
        <v>151</v>
      </c>
      <c r="C79" s="80">
        <f>SUM(C77:C78)</f>
        <v>7685</v>
      </c>
      <c r="D79" s="80">
        <f>SUM(D77:D78)</f>
        <v>2635</v>
      </c>
      <c r="E79" s="80">
        <f aca="true" t="shared" si="26" ref="E79:M79">SUM(E77:E78)</f>
        <v>7443</v>
      </c>
      <c r="F79" s="80">
        <f t="shared" si="26"/>
        <v>0</v>
      </c>
      <c r="G79" s="80">
        <f t="shared" si="26"/>
        <v>0</v>
      </c>
      <c r="H79" s="80">
        <f t="shared" si="26"/>
        <v>0</v>
      </c>
      <c r="I79" s="80">
        <f t="shared" si="26"/>
        <v>17763</v>
      </c>
      <c r="J79" s="80">
        <f t="shared" si="26"/>
        <v>0</v>
      </c>
      <c r="K79" s="80">
        <f t="shared" si="26"/>
        <v>0</v>
      </c>
      <c r="L79" s="80">
        <f t="shared" si="26"/>
        <v>0</v>
      </c>
      <c r="M79" s="81">
        <f t="shared" si="26"/>
        <v>17763</v>
      </c>
      <c r="N79" s="26"/>
    </row>
    <row r="80" spans="1:14" s="6" customFormat="1" ht="12" customHeight="1" thickBot="1">
      <c r="A80" s="104">
        <v>3</v>
      </c>
      <c r="B80" s="105" t="s">
        <v>93</v>
      </c>
      <c r="C80" s="106">
        <f>C71+C72+C73+C76+C79</f>
        <v>89655</v>
      </c>
      <c r="D80" s="106">
        <f aca="true" t="shared" si="27" ref="D80:M80">D71+D72+D73+D76+D79</f>
        <v>29515</v>
      </c>
      <c r="E80" s="106">
        <f t="shared" si="27"/>
        <v>24593</v>
      </c>
      <c r="F80" s="106">
        <f t="shared" si="27"/>
        <v>0</v>
      </c>
      <c r="G80" s="106">
        <f t="shared" si="27"/>
        <v>0</v>
      </c>
      <c r="H80" s="106">
        <f t="shared" si="27"/>
        <v>0</v>
      </c>
      <c r="I80" s="106">
        <f t="shared" si="27"/>
        <v>143763</v>
      </c>
      <c r="J80" s="106">
        <f t="shared" si="27"/>
        <v>0</v>
      </c>
      <c r="K80" s="106">
        <f t="shared" si="27"/>
        <v>0</v>
      </c>
      <c r="L80" s="106">
        <f t="shared" si="27"/>
        <v>0</v>
      </c>
      <c r="M80" s="107">
        <f t="shared" si="27"/>
        <v>143763</v>
      </c>
      <c r="N80" s="19"/>
    </row>
    <row r="81" spans="1:14" ht="12" customHeight="1">
      <c r="A81" s="57" t="s">
        <v>94</v>
      </c>
      <c r="B81" s="58" t="s">
        <v>95</v>
      </c>
      <c r="C81" s="59">
        <v>6814</v>
      </c>
      <c r="D81" s="59">
        <v>2329</v>
      </c>
      <c r="E81" s="59">
        <v>2061</v>
      </c>
      <c r="F81" s="59"/>
      <c r="G81" s="59"/>
      <c r="H81" s="59"/>
      <c r="I81" s="59">
        <f>SUM(C81:H81)</f>
        <v>11204</v>
      </c>
      <c r="J81" s="59"/>
      <c r="K81" s="59"/>
      <c r="L81" s="59">
        <f>J81+K81</f>
        <v>0</v>
      </c>
      <c r="M81" s="61">
        <f t="shared" si="18"/>
        <v>11204</v>
      </c>
      <c r="N81" s="8"/>
    </row>
    <row r="82" spans="1:14" ht="12" customHeight="1">
      <c r="A82" s="69"/>
      <c r="B82" s="70" t="s">
        <v>138</v>
      </c>
      <c r="C82" s="71">
        <v>155</v>
      </c>
      <c r="D82" s="71">
        <v>53</v>
      </c>
      <c r="E82" s="71">
        <v>40</v>
      </c>
      <c r="F82" s="71"/>
      <c r="G82" s="71"/>
      <c r="H82" s="71"/>
      <c r="I82" s="71">
        <f>SUM(C82:H82)</f>
        <v>248</v>
      </c>
      <c r="J82" s="71"/>
      <c r="K82" s="71"/>
      <c r="L82" s="71"/>
      <c r="M82" s="72">
        <f t="shared" si="18"/>
        <v>248</v>
      </c>
      <c r="N82" s="8"/>
    </row>
    <row r="83" spans="1:14" s="22" customFormat="1" ht="12" customHeight="1" thickBot="1">
      <c r="A83" s="78"/>
      <c r="B83" s="79" t="s">
        <v>154</v>
      </c>
      <c r="C83" s="80">
        <f>SUM(C81:C82)</f>
        <v>6969</v>
      </c>
      <c r="D83" s="80">
        <f aca="true" t="shared" si="28" ref="D83:M83">SUM(D81:D82)</f>
        <v>2382</v>
      </c>
      <c r="E83" s="80">
        <f t="shared" si="28"/>
        <v>2101</v>
      </c>
      <c r="F83" s="80">
        <f t="shared" si="28"/>
        <v>0</v>
      </c>
      <c r="G83" s="80">
        <f t="shared" si="28"/>
        <v>0</v>
      </c>
      <c r="H83" s="80">
        <f t="shared" si="28"/>
        <v>0</v>
      </c>
      <c r="I83" s="80">
        <f t="shared" si="28"/>
        <v>11452</v>
      </c>
      <c r="J83" s="80">
        <f t="shared" si="28"/>
        <v>0</v>
      </c>
      <c r="K83" s="80">
        <f t="shared" si="28"/>
        <v>0</v>
      </c>
      <c r="L83" s="80">
        <f t="shared" si="28"/>
        <v>0</v>
      </c>
      <c r="M83" s="81">
        <f t="shared" si="28"/>
        <v>11452</v>
      </c>
      <c r="N83" s="23"/>
    </row>
    <row r="84" spans="1:14" ht="12" customHeight="1">
      <c r="A84" s="86" t="s">
        <v>96</v>
      </c>
      <c r="B84" s="87" t="s">
        <v>97</v>
      </c>
      <c r="C84" s="88"/>
      <c r="D84" s="88"/>
      <c r="E84" s="88"/>
      <c r="F84" s="88"/>
      <c r="G84" s="88"/>
      <c r="H84" s="88"/>
      <c r="I84" s="88">
        <f>SUM(C84:H84)</f>
        <v>0</v>
      </c>
      <c r="J84" s="88"/>
      <c r="K84" s="88"/>
      <c r="L84" s="88">
        <f>J84+K84</f>
        <v>0</v>
      </c>
      <c r="M84" s="89">
        <f t="shared" si="18"/>
        <v>0</v>
      </c>
      <c r="N84" s="8"/>
    </row>
    <row r="85" spans="1:14" ht="12" customHeight="1" thickBot="1">
      <c r="A85" s="123" t="s">
        <v>98</v>
      </c>
      <c r="B85" s="124" t="s">
        <v>99</v>
      </c>
      <c r="C85" s="125"/>
      <c r="D85" s="125"/>
      <c r="E85" s="125">
        <v>6170</v>
      </c>
      <c r="F85" s="125"/>
      <c r="G85" s="125"/>
      <c r="H85" s="125"/>
      <c r="I85" s="125">
        <f aca="true" t="shared" si="29" ref="I85:I103">SUM(C85:H85)</f>
        <v>6170</v>
      </c>
      <c r="J85" s="125"/>
      <c r="K85" s="125"/>
      <c r="L85" s="96">
        <f>J85+K85</f>
        <v>0</v>
      </c>
      <c r="M85" s="97">
        <f t="shared" si="18"/>
        <v>6170</v>
      </c>
      <c r="N85" s="8"/>
    </row>
    <row r="86" spans="1:14" s="4" customFormat="1" ht="12" customHeight="1">
      <c r="A86" s="35" t="s">
        <v>0</v>
      </c>
      <c r="B86" s="36" t="s">
        <v>1</v>
      </c>
      <c r="C86" s="157" t="s">
        <v>157</v>
      </c>
      <c r="D86" s="157"/>
      <c r="E86" s="157"/>
      <c r="F86" s="157"/>
      <c r="G86" s="157"/>
      <c r="H86" s="157"/>
      <c r="I86" s="157"/>
      <c r="J86" s="157"/>
      <c r="K86" s="157"/>
      <c r="L86" s="157"/>
      <c r="M86" s="108" t="s">
        <v>157</v>
      </c>
      <c r="N86" s="10"/>
    </row>
    <row r="87" spans="1:14" s="4" customFormat="1" ht="12" customHeight="1">
      <c r="A87" s="38" t="s">
        <v>118</v>
      </c>
      <c r="B87" s="39" t="s">
        <v>2</v>
      </c>
      <c r="C87" s="109" t="s">
        <v>3</v>
      </c>
      <c r="D87" s="110" t="s">
        <v>123</v>
      </c>
      <c r="E87" s="111" t="s">
        <v>4</v>
      </c>
      <c r="F87" s="110" t="s">
        <v>6</v>
      </c>
      <c r="G87" s="111" t="s">
        <v>5</v>
      </c>
      <c r="H87" s="110" t="s">
        <v>7</v>
      </c>
      <c r="I87" s="112" t="s">
        <v>16</v>
      </c>
      <c r="J87" s="113" t="s">
        <v>129</v>
      </c>
      <c r="K87" s="110" t="s">
        <v>121</v>
      </c>
      <c r="L87" s="114" t="s">
        <v>126</v>
      </c>
      <c r="M87" s="115" t="s">
        <v>14</v>
      </c>
      <c r="N87" s="10"/>
    </row>
    <row r="88" spans="1:14" s="4" customFormat="1" ht="12" customHeight="1" thickBot="1">
      <c r="A88" s="46"/>
      <c r="B88" s="47"/>
      <c r="C88" s="116" t="s">
        <v>9</v>
      </c>
      <c r="D88" s="117" t="s">
        <v>10</v>
      </c>
      <c r="E88" s="118" t="s">
        <v>8</v>
      </c>
      <c r="F88" s="117" t="s">
        <v>11</v>
      </c>
      <c r="G88" s="118" t="s">
        <v>12</v>
      </c>
      <c r="H88" s="117"/>
      <c r="I88" s="119" t="s">
        <v>17</v>
      </c>
      <c r="J88" s="120"/>
      <c r="K88" s="117" t="s">
        <v>8</v>
      </c>
      <c r="L88" s="121" t="s">
        <v>125</v>
      </c>
      <c r="M88" s="122" t="s">
        <v>13</v>
      </c>
      <c r="N88" s="10"/>
    </row>
    <row r="89" spans="1:14" ht="12" customHeight="1">
      <c r="A89" s="69" t="s">
        <v>100</v>
      </c>
      <c r="B89" s="70" t="s">
        <v>101</v>
      </c>
      <c r="C89" s="71">
        <v>6060</v>
      </c>
      <c r="D89" s="71">
        <v>2019</v>
      </c>
      <c r="E89" s="71">
        <v>1794</v>
      </c>
      <c r="F89" s="71"/>
      <c r="G89" s="71"/>
      <c r="H89" s="71"/>
      <c r="I89" s="71">
        <f t="shared" si="29"/>
        <v>9873</v>
      </c>
      <c r="J89" s="71"/>
      <c r="K89" s="71"/>
      <c r="L89" s="88">
        <f>J89+K89</f>
        <v>0</v>
      </c>
      <c r="M89" s="89">
        <f t="shared" si="18"/>
        <v>9873</v>
      </c>
      <c r="N89" s="8"/>
    </row>
    <row r="90" spans="1:14" ht="12" customHeight="1" thickBot="1">
      <c r="A90" s="62" t="s">
        <v>102</v>
      </c>
      <c r="B90" s="63" t="s">
        <v>103</v>
      </c>
      <c r="C90" s="64">
        <v>4863</v>
      </c>
      <c r="D90" s="64">
        <v>1586</v>
      </c>
      <c r="E90" s="64">
        <v>49</v>
      </c>
      <c r="F90" s="64"/>
      <c r="G90" s="64"/>
      <c r="H90" s="64"/>
      <c r="I90" s="64">
        <f t="shared" si="29"/>
        <v>6498</v>
      </c>
      <c r="J90" s="64"/>
      <c r="K90" s="64"/>
      <c r="L90" s="84">
        <f>J90+K90</f>
        <v>0</v>
      </c>
      <c r="M90" s="85">
        <f t="shared" si="18"/>
        <v>6498</v>
      </c>
      <c r="N90" s="8"/>
    </row>
    <row r="91" spans="1:14" ht="12" customHeight="1">
      <c r="A91" s="57" t="s">
        <v>104</v>
      </c>
      <c r="B91" s="58" t="s">
        <v>105</v>
      </c>
      <c r="C91" s="59">
        <v>780</v>
      </c>
      <c r="D91" s="59">
        <v>243</v>
      </c>
      <c r="E91" s="59">
        <v>1168</v>
      </c>
      <c r="F91" s="59"/>
      <c r="G91" s="59"/>
      <c r="H91" s="59"/>
      <c r="I91" s="59">
        <f t="shared" si="29"/>
        <v>2191</v>
      </c>
      <c r="J91" s="59"/>
      <c r="K91" s="59"/>
      <c r="L91" s="59">
        <f>J91+K91</f>
        <v>0</v>
      </c>
      <c r="M91" s="61">
        <f t="shared" si="18"/>
        <v>2191</v>
      </c>
      <c r="N91" s="8"/>
    </row>
    <row r="92" spans="1:14" ht="12" customHeight="1">
      <c r="A92" s="62"/>
      <c r="B92" s="63" t="s">
        <v>138</v>
      </c>
      <c r="C92" s="64">
        <v>39</v>
      </c>
      <c r="D92" s="64">
        <v>13</v>
      </c>
      <c r="E92" s="64">
        <v>10</v>
      </c>
      <c r="F92" s="64"/>
      <c r="G92" s="64"/>
      <c r="H92" s="64"/>
      <c r="I92" s="71">
        <f t="shared" si="29"/>
        <v>62</v>
      </c>
      <c r="J92" s="64"/>
      <c r="K92" s="64"/>
      <c r="L92" s="84"/>
      <c r="M92" s="89">
        <f t="shared" si="18"/>
        <v>62</v>
      </c>
      <c r="N92" s="8"/>
    </row>
    <row r="93" spans="1:14" s="22" customFormat="1" ht="12" customHeight="1" thickBot="1">
      <c r="A93" s="73"/>
      <c r="B93" s="74" t="s">
        <v>152</v>
      </c>
      <c r="C93" s="141">
        <f>SUM(C91:C92)</f>
        <v>819</v>
      </c>
      <c r="D93" s="141">
        <f aca="true" t="shared" si="30" ref="D93:M93">SUM(D91:D92)</f>
        <v>256</v>
      </c>
      <c r="E93" s="141">
        <f t="shared" si="30"/>
        <v>1178</v>
      </c>
      <c r="F93" s="141">
        <f t="shared" si="30"/>
        <v>0</v>
      </c>
      <c r="G93" s="141">
        <f t="shared" si="30"/>
        <v>0</v>
      </c>
      <c r="H93" s="141">
        <f t="shared" si="30"/>
        <v>0</v>
      </c>
      <c r="I93" s="141">
        <f t="shared" si="30"/>
        <v>2253</v>
      </c>
      <c r="J93" s="141">
        <f t="shared" si="30"/>
        <v>0</v>
      </c>
      <c r="K93" s="141">
        <f t="shared" si="30"/>
        <v>0</v>
      </c>
      <c r="L93" s="141">
        <f t="shared" si="30"/>
        <v>0</v>
      </c>
      <c r="M93" s="142">
        <f t="shared" si="30"/>
        <v>2253</v>
      </c>
      <c r="N93" s="23"/>
    </row>
    <row r="94" spans="1:14" ht="12" customHeight="1">
      <c r="A94" s="57" t="s">
        <v>106</v>
      </c>
      <c r="B94" s="58" t="s">
        <v>107</v>
      </c>
      <c r="C94" s="59">
        <v>7952</v>
      </c>
      <c r="D94" s="59">
        <v>2685</v>
      </c>
      <c r="E94" s="59">
        <v>2481</v>
      </c>
      <c r="F94" s="59"/>
      <c r="G94" s="59"/>
      <c r="H94" s="59"/>
      <c r="I94" s="59">
        <f t="shared" si="29"/>
        <v>13118</v>
      </c>
      <c r="J94" s="59"/>
      <c r="K94" s="59"/>
      <c r="L94" s="59">
        <f>J94+K94</f>
        <v>0</v>
      </c>
      <c r="M94" s="61">
        <f t="shared" si="18"/>
        <v>13118</v>
      </c>
      <c r="N94" s="8"/>
    </row>
    <row r="95" spans="1:14" ht="12" customHeight="1">
      <c r="A95" s="69"/>
      <c r="B95" s="70" t="s">
        <v>138</v>
      </c>
      <c r="C95" s="71">
        <v>78</v>
      </c>
      <c r="D95" s="71">
        <v>26</v>
      </c>
      <c r="E95" s="71">
        <v>20</v>
      </c>
      <c r="F95" s="71"/>
      <c r="G95" s="71"/>
      <c r="H95" s="71"/>
      <c r="I95" s="71">
        <f t="shared" si="29"/>
        <v>124</v>
      </c>
      <c r="J95" s="71"/>
      <c r="K95" s="71"/>
      <c r="L95" s="71"/>
      <c r="M95" s="72">
        <f t="shared" si="18"/>
        <v>124</v>
      </c>
      <c r="N95" s="8"/>
    </row>
    <row r="96" spans="1:14" s="22" customFormat="1" ht="12" customHeight="1" thickBot="1">
      <c r="A96" s="78"/>
      <c r="B96" s="79" t="s">
        <v>153</v>
      </c>
      <c r="C96" s="80">
        <f>SUM(C94:C95)</f>
        <v>8030</v>
      </c>
      <c r="D96" s="80">
        <f aca="true" t="shared" si="31" ref="D96:M96">SUM(D94:D95)</f>
        <v>2711</v>
      </c>
      <c r="E96" s="80">
        <f t="shared" si="31"/>
        <v>2501</v>
      </c>
      <c r="F96" s="80">
        <f t="shared" si="31"/>
        <v>0</v>
      </c>
      <c r="G96" s="80">
        <f t="shared" si="31"/>
        <v>0</v>
      </c>
      <c r="H96" s="80">
        <f t="shared" si="31"/>
        <v>0</v>
      </c>
      <c r="I96" s="80">
        <f t="shared" si="31"/>
        <v>13242</v>
      </c>
      <c r="J96" s="80">
        <f t="shared" si="31"/>
        <v>0</v>
      </c>
      <c r="K96" s="80">
        <f t="shared" si="31"/>
        <v>0</v>
      </c>
      <c r="L96" s="80">
        <f t="shared" si="31"/>
        <v>0</v>
      </c>
      <c r="M96" s="81">
        <f t="shared" si="31"/>
        <v>13242</v>
      </c>
      <c r="N96" s="23"/>
    </row>
    <row r="97" spans="1:14" s="6" customFormat="1" ht="12" customHeight="1" thickBot="1">
      <c r="A97" s="90">
        <v>4</v>
      </c>
      <c r="B97" s="91" t="s">
        <v>108</v>
      </c>
      <c r="C97" s="92">
        <f>C83+C84+C85+C89+C90+C93+C96</f>
        <v>26741</v>
      </c>
      <c r="D97" s="92">
        <f aca="true" t="shared" si="32" ref="D97:M97">D83+D84+D85+D89+D90+D93+D96</f>
        <v>8954</v>
      </c>
      <c r="E97" s="92">
        <f t="shared" si="32"/>
        <v>13793</v>
      </c>
      <c r="F97" s="92">
        <f t="shared" si="32"/>
        <v>0</v>
      </c>
      <c r="G97" s="92">
        <f t="shared" si="32"/>
        <v>0</v>
      </c>
      <c r="H97" s="92">
        <f t="shared" si="32"/>
        <v>0</v>
      </c>
      <c r="I97" s="92">
        <f t="shared" si="32"/>
        <v>49488</v>
      </c>
      <c r="J97" s="92">
        <f t="shared" si="32"/>
        <v>0</v>
      </c>
      <c r="K97" s="92">
        <f t="shared" si="32"/>
        <v>0</v>
      </c>
      <c r="L97" s="92">
        <f t="shared" si="32"/>
        <v>0</v>
      </c>
      <c r="M97" s="93">
        <f t="shared" si="32"/>
        <v>49488</v>
      </c>
      <c r="N97" s="18"/>
    </row>
    <row r="98" spans="1:14" s="12" customFormat="1" ht="12" customHeight="1" thickBot="1">
      <c r="A98" s="143">
        <v>5</v>
      </c>
      <c r="B98" s="144" t="s">
        <v>116</v>
      </c>
      <c r="C98" s="145">
        <v>9807</v>
      </c>
      <c r="D98" s="145">
        <v>3126</v>
      </c>
      <c r="E98" s="145">
        <v>2967</v>
      </c>
      <c r="F98" s="145"/>
      <c r="G98" s="145"/>
      <c r="H98" s="145"/>
      <c r="I98" s="145">
        <f t="shared" si="29"/>
        <v>15900</v>
      </c>
      <c r="J98" s="145"/>
      <c r="K98" s="145"/>
      <c r="L98" s="145">
        <f>J98+K98</f>
        <v>0</v>
      </c>
      <c r="M98" s="146">
        <f t="shared" si="18"/>
        <v>15900</v>
      </c>
      <c r="N98" s="13"/>
    </row>
    <row r="99" spans="1:14" s="2" customFormat="1" ht="12" customHeight="1" thickBot="1">
      <c r="A99" s="132"/>
      <c r="B99" s="147" t="s">
        <v>109</v>
      </c>
      <c r="C99" s="133">
        <f>SUM(C70,C80,C97,C98)</f>
        <v>155138</v>
      </c>
      <c r="D99" s="133">
        <f aca="true" t="shared" si="33" ref="D99:M99">SUM(D70,D80,D97,D98)</f>
        <v>51116</v>
      </c>
      <c r="E99" s="133">
        <f t="shared" si="33"/>
        <v>53097</v>
      </c>
      <c r="F99" s="133">
        <f t="shared" si="33"/>
        <v>0</v>
      </c>
      <c r="G99" s="133">
        <f t="shared" si="33"/>
        <v>0</v>
      </c>
      <c r="H99" s="133">
        <f t="shared" si="33"/>
        <v>0</v>
      </c>
      <c r="I99" s="133">
        <f t="shared" si="33"/>
        <v>259351</v>
      </c>
      <c r="J99" s="133">
        <f t="shared" si="33"/>
        <v>0</v>
      </c>
      <c r="K99" s="133">
        <f t="shared" si="33"/>
        <v>0</v>
      </c>
      <c r="L99" s="133">
        <f t="shared" si="33"/>
        <v>0</v>
      </c>
      <c r="M99" s="148">
        <f t="shared" si="33"/>
        <v>259351</v>
      </c>
      <c r="N99" s="15"/>
    </row>
    <row r="100" spans="1:14" s="6" customFormat="1" ht="12" customHeight="1" thickBot="1">
      <c r="A100" s="149"/>
      <c r="B100" s="150" t="s">
        <v>117</v>
      </c>
      <c r="C100" s="151">
        <f>SUM(C61,C99)</f>
        <v>240284</v>
      </c>
      <c r="D100" s="151">
        <f aca="true" t="shared" si="34" ref="D100:M100">SUM(D61,D99)</f>
        <v>78536</v>
      </c>
      <c r="E100" s="151">
        <f t="shared" si="34"/>
        <v>127126</v>
      </c>
      <c r="F100" s="151">
        <f t="shared" si="34"/>
        <v>5851</v>
      </c>
      <c r="G100" s="151">
        <f t="shared" si="34"/>
        <v>5880</v>
      </c>
      <c r="H100" s="151">
        <f t="shared" si="34"/>
        <v>6960</v>
      </c>
      <c r="I100" s="151">
        <f t="shared" si="34"/>
        <v>464637</v>
      </c>
      <c r="J100" s="151">
        <f t="shared" si="34"/>
        <v>25333</v>
      </c>
      <c r="K100" s="151">
        <f t="shared" si="34"/>
        <v>10500</v>
      </c>
      <c r="L100" s="151">
        <f t="shared" si="34"/>
        <v>35833</v>
      </c>
      <c r="M100" s="152">
        <f t="shared" si="34"/>
        <v>500470</v>
      </c>
      <c r="N100" s="18"/>
    </row>
    <row r="101" spans="1:14" s="3" customFormat="1" ht="12" customHeight="1">
      <c r="A101" s="86" t="s">
        <v>110</v>
      </c>
      <c r="B101" s="87" t="s">
        <v>111</v>
      </c>
      <c r="C101" s="88">
        <v>12821</v>
      </c>
      <c r="D101" s="88">
        <v>4284</v>
      </c>
      <c r="E101" s="88">
        <v>16418</v>
      </c>
      <c r="F101" s="88"/>
      <c r="G101" s="88"/>
      <c r="H101" s="88"/>
      <c r="I101" s="88">
        <f t="shared" si="29"/>
        <v>33523</v>
      </c>
      <c r="J101" s="88"/>
      <c r="K101" s="88"/>
      <c r="L101" s="88">
        <f>J101+K101</f>
        <v>0</v>
      </c>
      <c r="M101" s="89">
        <f t="shared" si="18"/>
        <v>33523</v>
      </c>
      <c r="N101" s="8"/>
    </row>
    <row r="102" spans="1:14" ht="12" customHeight="1" thickBot="1">
      <c r="A102" s="62" t="s">
        <v>112</v>
      </c>
      <c r="B102" s="63" t="s">
        <v>113</v>
      </c>
      <c r="C102" s="64">
        <v>6589</v>
      </c>
      <c r="D102" s="64">
        <v>2257</v>
      </c>
      <c r="E102" s="64">
        <v>3733</v>
      </c>
      <c r="F102" s="64"/>
      <c r="G102" s="64"/>
      <c r="H102" s="64"/>
      <c r="I102" s="64">
        <f t="shared" si="29"/>
        <v>12579</v>
      </c>
      <c r="J102" s="64"/>
      <c r="K102" s="64"/>
      <c r="L102" s="84">
        <f>J102+K102</f>
        <v>0</v>
      </c>
      <c r="M102" s="85">
        <f t="shared" si="18"/>
        <v>12579</v>
      </c>
      <c r="N102" s="15"/>
    </row>
    <row r="103" spans="1:14" s="6" customFormat="1" ht="12" customHeight="1" thickBot="1">
      <c r="A103" s="149">
        <v>6</v>
      </c>
      <c r="B103" s="150" t="s">
        <v>158</v>
      </c>
      <c r="C103" s="151">
        <f aca="true" t="shared" si="35" ref="C103:H103">SUM(C101:C102)</f>
        <v>19410</v>
      </c>
      <c r="D103" s="151">
        <f t="shared" si="35"/>
        <v>6541</v>
      </c>
      <c r="E103" s="151">
        <f t="shared" si="35"/>
        <v>20151</v>
      </c>
      <c r="F103" s="151">
        <f t="shared" si="35"/>
        <v>0</v>
      </c>
      <c r="G103" s="151">
        <f t="shared" si="35"/>
        <v>0</v>
      </c>
      <c r="H103" s="151">
        <f t="shared" si="35"/>
        <v>0</v>
      </c>
      <c r="I103" s="151">
        <f t="shared" si="29"/>
        <v>46102</v>
      </c>
      <c r="J103" s="151"/>
      <c r="K103" s="151">
        <f>SUM(K101:K102)</f>
        <v>0</v>
      </c>
      <c r="L103" s="151">
        <f>J103+K103</f>
        <v>0</v>
      </c>
      <c r="M103" s="148">
        <f t="shared" si="18"/>
        <v>46102</v>
      </c>
      <c r="N103" s="11"/>
    </row>
    <row r="104" spans="1:14" s="12" customFormat="1" ht="12.75" customHeight="1" thickBot="1">
      <c r="A104" s="137"/>
      <c r="B104" s="138" t="s">
        <v>114</v>
      </c>
      <c r="C104" s="139">
        <f>C100+C103</f>
        <v>259694</v>
      </c>
      <c r="D104" s="139">
        <f aca="true" t="shared" si="36" ref="D104:K104">D100+D103</f>
        <v>85077</v>
      </c>
      <c r="E104" s="139">
        <f t="shared" si="36"/>
        <v>147277</v>
      </c>
      <c r="F104" s="139">
        <f t="shared" si="36"/>
        <v>5851</v>
      </c>
      <c r="G104" s="139">
        <f t="shared" si="36"/>
        <v>5880</v>
      </c>
      <c r="H104" s="139">
        <f t="shared" si="36"/>
        <v>6960</v>
      </c>
      <c r="I104" s="139">
        <f t="shared" si="36"/>
        <v>510739</v>
      </c>
      <c r="J104" s="139">
        <f t="shared" si="36"/>
        <v>25333</v>
      </c>
      <c r="K104" s="139">
        <f t="shared" si="36"/>
        <v>10500</v>
      </c>
      <c r="L104" s="139">
        <f>J104+K104</f>
        <v>35833</v>
      </c>
      <c r="M104" s="148">
        <f t="shared" si="18"/>
        <v>546572</v>
      </c>
      <c r="N104" s="20"/>
    </row>
    <row r="105" spans="1:14" ht="12" customHeight="1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16"/>
    </row>
    <row r="106" spans="1:13" ht="12" customHeight="1">
      <c r="A106" s="24"/>
      <c r="B106" s="24"/>
      <c r="C106" s="29"/>
      <c r="D106" s="29"/>
      <c r="E106" s="29"/>
      <c r="F106" s="29"/>
      <c r="G106" s="29"/>
      <c r="H106" s="29"/>
      <c r="I106" s="29"/>
      <c r="J106" s="24"/>
      <c r="K106" s="24"/>
      <c r="L106" s="29"/>
      <c r="M106" s="29"/>
    </row>
    <row r="107" spans="1:13" ht="12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ht="12" customHeight="1">
      <c r="M108" s="17"/>
    </row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</sheetData>
  <mergeCells count="5">
    <mergeCell ref="A1:M1"/>
    <mergeCell ref="C86:L86"/>
    <mergeCell ref="B2:M2"/>
    <mergeCell ref="C4:L4"/>
    <mergeCell ref="C43:L4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2005-02-07T06:33:57Z</cp:lastPrinted>
  <dcterms:created xsi:type="dcterms:W3CDTF">2003-02-14T09:32:56Z</dcterms:created>
  <dcterms:modified xsi:type="dcterms:W3CDTF">2005-01-23T10:26:35Z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