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<sst xmlns="http://schemas.openxmlformats.org/spreadsheetml/2006/main" count="257" uniqueCount="205">
  <si>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</si>
  <si>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</si>
  <si>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</si>
  <si>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</si>
  <si>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</si>
  <si>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</si>
  <si>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</si>
  <si>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</si>
  <si>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</si>
  <si>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</si>
  <si>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</si>
  <si>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</si>
  <si>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</si>
  <si>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</si>
  <si>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</si>
  <si>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</si>
  <si>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</si>
  <si>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</si>
  <si>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</si>
  <si>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</si>
  <si>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</si>
  <si>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</si>
  <si>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</si>
  <si>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</si>
  <si>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</si>
  <si>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</si>
  <si>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</si>
  <si>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</si>
  <si>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</si>
  <si>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</si>
  <si>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</si>
  <si>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</si>
  <si>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</si>
  <si>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</si>
  <si>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</si>
  <si>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</si>
  <si>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</si>
  <si>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</si>
  <si>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</si>
  <si>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</si>
  <si>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</si>
  <si>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</si>
  <si>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</si>
  <si>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</si>
  <si>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</si>
  <si>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</si>
  <si>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</si>
  <si>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</si>
  <si>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</si>
  <si>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</si>
  <si>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</si>
  <si>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</si>
  <si>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</si>
  <si>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</si>
  <si>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</si>
  <si>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</si>
  <si>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</si>
  <si>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</si>
  <si>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</si>
  <si>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</si>
  <si>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</si>
  <si>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</si>
  <si>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</si>
  <si>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</si>
  <si>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</si>
  <si>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</si>
  <si>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</si>
  <si>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</si>
  <si>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1 6 2</t>
  </si>
  <si>
    <t>Gépjármű üzemeltetés</t>
  </si>
  <si>
    <t>1 6 3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</si>
  <si>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</si>
  <si>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</si>
  <si>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</si>
  <si>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</si>
  <si>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</si>
  <si>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</si>
  <si>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</si>
  <si>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</si>
  <si>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</si>
  <si>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</si>
  <si>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</si>
  <si>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</si>
  <si>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</si>
  <si>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</si>
  <si>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</si>
  <si>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</si>
  <si>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</si>
  <si>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</si>
  <si>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</si>
  <si>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</si>
  <si>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</si>
  <si>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</si>
  <si>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</si>
  <si>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</si>
  <si>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</si>
  <si>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</si>
  <si>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</si>
  <si>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</si>
  <si>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</si>
  <si>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</si>
  <si>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</si>
  <si>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</si>
  <si>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</si>
  <si>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</si>
  <si>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</si>
  <si>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</si>
  <si>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</si>
  <si>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</si>
  <si>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</si>
  <si>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</si>
  <si>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</si>
  <si>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</si>
  <si>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</si>
  <si>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</si>
  <si>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</si>
  <si>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</si>
  <si>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</si>
  <si>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</si>
  <si>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</si>
  <si>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</si>
  <si>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</si>
  <si>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Napközis konyha</t>
  </si>
  <si>
    <t>3 4</t>
  </si>
  <si>
    <t>Iskolai intézményiétkezés</t>
  </si>
  <si>
    <t>1 6 1</t>
  </si>
  <si>
    <t>Közutak üzemeltetése</t>
  </si>
  <si>
    <t>törl.</t>
  </si>
  <si>
    <t>1 1 2</t>
  </si>
  <si>
    <t>Pótelőirányzat</t>
  </si>
  <si>
    <t>Város és községrend. Mód. Előir</t>
  </si>
  <si>
    <t>Település üzemelt. Mód. Előir.</t>
  </si>
  <si>
    <t>Szennyvízkezelés mód. Előir.</t>
  </si>
  <si>
    <t>1 3 6</t>
  </si>
  <si>
    <t>1 3 7</t>
  </si>
  <si>
    <t>Rendszeres gyermv. Pénzbeni ell.</t>
  </si>
  <si>
    <t>Eseti  pénzbeni szoc. Ellát.</t>
  </si>
  <si>
    <t>Eseti pénzbeni gyermekvéd. Ellát.</t>
  </si>
  <si>
    <t>Rendszeres szoc. pénzbeni ellátás</t>
  </si>
  <si>
    <t>Rendsz. Gyermekv. Mód. Előir.</t>
  </si>
  <si>
    <t>Szoc. Ellátás mód.előirányzat</t>
  </si>
  <si>
    <t xml:space="preserve">Sport tevékenység mód. Előir. </t>
  </si>
  <si>
    <t>Módosított előirányzat</t>
  </si>
  <si>
    <t>Polg. Hiv. mód.- előirányzat össz.</t>
  </si>
  <si>
    <t>Ált. isk. mód. Előirányzat</t>
  </si>
  <si>
    <t>Iskolai ellát, mód.előirányzat</t>
  </si>
  <si>
    <t>Eseti pénzb.szoc. Mód. Előir.</t>
  </si>
  <si>
    <t>Anya és gy. Véd. Mód. Előirányzat</t>
  </si>
  <si>
    <t>Eü. Ellátás mód. Előirányzat</t>
  </si>
  <si>
    <t>1 3 4</t>
  </si>
  <si>
    <t>Családsegítés mód. előirányzat</t>
  </si>
  <si>
    <t xml:space="preserve">Óvodai ellátás mód. előir. </t>
  </si>
  <si>
    <t>Könyvtár mód. előirányzat</t>
  </si>
  <si>
    <t>Pótelőirányzat össz.</t>
  </si>
  <si>
    <t>Műv. Közp.  és K. mód. előir</t>
  </si>
  <si>
    <t>Eseti pénzbeni ell. mód. előir.</t>
  </si>
  <si>
    <t xml:space="preserve">Műv.Köz.és Könyvtár összesen </t>
  </si>
  <si>
    <t>Igazgatási tev.mód. előir.</t>
  </si>
  <si>
    <t>pótelőirányzat</t>
  </si>
  <si>
    <t>Helyi közutak lét.mód. előir.</t>
  </si>
  <si>
    <t>Munkah.vendégl.mód. előir.</t>
  </si>
  <si>
    <t>Önk.int.ell.mód. előir.</t>
  </si>
  <si>
    <t>Fogyatékos óvodai ell. mód.előír.</t>
  </si>
  <si>
    <t>Óvodai int. étk. mód.előír.</t>
  </si>
  <si>
    <t>Fogy. Iskolai nevelés mód. előir.</t>
  </si>
  <si>
    <t>Napközi ell. mód. előir.</t>
  </si>
  <si>
    <t>Iskolai int. étkezés mód. előir.</t>
  </si>
  <si>
    <t>Iskolai int. vagyon mód. előir.</t>
  </si>
  <si>
    <t>Napközi konyha mód. előir.</t>
  </si>
  <si>
    <t>Önkéntes tűzoltók mód előir.</t>
  </si>
  <si>
    <t>Katasztrófa védelem mód. előir.</t>
  </si>
  <si>
    <t>Gazd. és ter.fejl. f. mód előir.</t>
  </si>
  <si>
    <t>Kiadások mindösszesen  VI.hó</t>
  </si>
  <si>
    <t>Népszavazás mód. előirányzat</t>
  </si>
  <si>
    <t>1 5 9</t>
  </si>
  <si>
    <t xml:space="preserve">Finanszírozási műv.  mód. előir. </t>
  </si>
  <si>
    <t>Közvetett kiadás összesen</t>
  </si>
  <si>
    <t>Eü. egyéb feladatai mód. előir.</t>
  </si>
  <si>
    <t>Műv. Központ mód. Előirányzat</t>
  </si>
  <si>
    <t>Helyi közutak lét.mód. előirányzat</t>
  </si>
  <si>
    <t>Rendszeres szoc. Pénzbeni mód. Előir.</t>
  </si>
  <si>
    <t xml:space="preserve">Pótelőirányzat </t>
  </si>
  <si>
    <t xml:space="preserve">Saját ingatlan hasz. mód. előir. </t>
  </si>
  <si>
    <t>Egyéb szórakoztató. Mód. Előir.</t>
  </si>
  <si>
    <t>Finanszírozási műveletek pótelőir.</t>
  </si>
  <si>
    <t xml:space="preserve">Egyéb felad. Mód. előir. össz. </t>
  </si>
  <si>
    <t>Műszaki csoport</t>
  </si>
  <si>
    <t>Kiegészítő alapellátás</t>
  </si>
  <si>
    <t>Egészségügyi ellát. össz.</t>
  </si>
  <si>
    <t>Részben önálló mód. Előir. Össz</t>
  </si>
  <si>
    <t>Polg. Hiv. mód. Előir. Mind. össz</t>
  </si>
  <si>
    <t>Kiadások mindössz. mód.előir.X.hó</t>
  </si>
  <si>
    <t xml:space="preserve">Települési hull. módosított előir. </t>
  </si>
  <si>
    <t>Pótelőirányzat mindösszesen</t>
  </si>
  <si>
    <t xml:space="preserve">1 5 9 </t>
  </si>
  <si>
    <t>Finanszírozási tevékenység</t>
  </si>
  <si>
    <t xml:space="preserve">Közutak üzemelt. mód. előír. </t>
  </si>
  <si>
    <t>Polgári védelem mód. előír.</t>
  </si>
  <si>
    <t xml:space="preserve">Háziorvosi szolg. mód. előir. </t>
  </si>
  <si>
    <t>Kisegítő meg. módosított</t>
  </si>
  <si>
    <t xml:space="preserve">Szoc. étk. módosított előir. </t>
  </si>
  <si>
    <t>Fogorvosi ellát, módosított előir.</t>
  </si>
  <si>
    <t>Védőnői szolgálat mód. előir.</t>
  </si>
  <si>
    <t>Állateü. mód. előirányzat</t>
  </si>
  <si>
    <t>3. számú melléklet  a 4/2006. (II.23.)  önkormányzati rendelethez
Rétság Város Önkormányzat  2005. évi módosított  költségvetésének  szakfeladatos kiadásai 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</si>
</sst>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3" fontId="16" fillId="0" borderId="22" xfId="0" applyNumberFormat="1" applyFont="1" applyFill="1" applyBorder="1" applyAlignment="1">
      <alignment/>
    </xf>
    <xf numFmtId="3" fontId="11" fillId="0" borderId="23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4" xfId="0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0" fontId="16" fillId="0" borderId="5" xfId="0" applyFont="1" applyFill="1" applyBorder="1" applyAlignment="1">
      <alignment/>
    </xf>
    <xf numFmtId="3" fontId="16" fillId="0" borderId="5" xfId="0" applyNumberFormat="1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0" fontId="16" fillId="0" borderId="4" xfId="0" applyFont="1" applyFill="1" applyBorder="1" applyAlignment="1">
      <alignment/>
    </xf>
    <xf numFmtId="3" fontId="16" fillId="0" borderId="6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3" fontId="16" fillId="0" borderId="5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6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8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0" fontId="17" fillId="0" borderId="5" xfId="0" applyFont="1" applyBorder="1" applyAlignment="1">
      <alignment/>
    </xf>
    <xf numFmtId="3" fontId="17" fillId="0" borderId="5" xfId="0" applyNumberFormat="1" applyFont="1" applyBorder="1" applyAlignment="1">
      <alignment/>
    </xf>
    <xf numFmtId="0" fontId="17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7" fillId="0" borderId="5" xfId="0" applyFont="1" applyBorder="1" applyAlignment="1">
      <alignment horizontal="left"/>
    </xf>
    <xf numFmtId="3" fontId="17" fillId="0" borderId="6" xfId="0" applyNumberFormat="1" applyFont="1" applyBorder="1" applyAlignment="1">
      <alignment/>
    </xf>
    <xf numFmtId="0" fontId="13" fillId="0" borderId="11" xfId="0" applyFont="1" applyBorder="1" applyAlignment="1">
      <alignment horizontal="left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1" fillId="0" borderId="7" xfId="0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3" fillId="0" borderId="14" xfId="0" applyFont="1" applyBorder="1" applyAlignment="1">
      <alignment horizontal="left"/>
    </xf>
    <xf numFmtId="3" fontId="11" fillId="0" borderId="23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3" fontId="16" fillId="0" borderId="3" xfId="0" applyNumberFormat="1" applyFont="1" applyFill="1" applyBorder="1" applyAlignment="1">
      <alignment/>
    </xf>
    <xf numFmtId="0" fontId="11" fillId="2" borderId="32" xfId="0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0"/>
  <sheetViews>
    <sheetView tabSelected="1" workbookViewId="0" topLeftCell="A1">
      <selection activeCell="A3" sqref="A3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20" customFormat="1" ht="51.75" customHeight="1" thickBot="1">
      <c r="A1" s="164" t="s">
        <v>204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9"/>
    </row>
    <row r="2" spans="1:14" s="1" customFormat="1" ht="12" customHeight="1" thickBot="1">
      <c r="A2" s="60" t="s">
        <v>0</v>
      </c>
      <c r="B2" s="61" t="s">
        <v>3</v>
      </c>
      <c r="C2" s="161" t="s">
        <v>1</v>
      </c>
      <c r="D2" s="162"/>
      <c r="E2" s="162"/>
      <c r="F2" s="162"/>
      <c r="G2" s="162"/>
      <c r="H2" s="162"/>
      <c r="I2" s="162"/>
      <c r="J2" s="163"/>
      <c r="K2" s="162"/>
      <c r="L2" s="162"/>
      <c r="M2" s="61" t="s">
        <v>2</v>
      </c>
      <c r="N2" s="8"/>
    </row>
    <row r="3" spans="1:14" s="1" customFormat="1" ht="12" customHeight="1">
      <c r="A3" s="62" t="s">
        <v>114</v>
      </c>
      <c r="B3" s="63" t="s">
        <v>4</v>
      </c>
      <c r="C3" s="61" t="s">
        <v>5</v>
      </c>
      <c r="D3" s="64" t="s">
        <v>117</v>
      </c>
      <c r="E3" s="61" t="s">
        <v>6</v>
      </c>
      <c r="F3" s="64" t="s">
        <v>7</v>
      </c>
      <c r="G3" s="61" t="s">
        <v>115</v>
      </c>
      <c r="H3" s="64" t="s">
        <v>116</v>
      </c>
      <c r="I3" s="60" t="s">
        <v>16</v>
      </c>
      <c r="J3" s="65" t="s">
        <v>121</v>
      </c>
      <c r="K3" s="64" t="s">
        <v>118</v>
      </c>
      <c r="L3" s="61" t="s">
        <v>120</v>
      </c>
      <c r="M3" s="63" t="s">
        <v>14</v>
      </c>
      <c r="N3" s="8"/>
    </row>
    <row r="4" spans="1:15" s="1" customFormat="1" ht="12" customHeight="1" thickBot="1">
      <c r="A4" s="62"/>
      <c r="B4" s="63"/>
      <c r="C4" s="63" t="s">
        <v>9</v>
      </c>
      <c r="D4" s="64" t="s">
        <v>10</v>
      </c>
      <c r="E4" s="63" t="s">
        <v>8</v>
      </c>
      <c r="F4" s="64" t="s">
        <v>11</v>
      </c>
      <c r="G4" s="63" t="s">
        <v>12</v>
      </c>
      <c r="H4" s="64"/>
      <c r="I4" s="62" t="s">
        <v>17</v>
      </c>
      <c r="J4" s="155" t="s">
        <v>127</v>
      </c>
      <c r="K4" s="64" t="s">
        <v>8</v>
      </c>
      <c r="L4" s="63" t="s">
        <v>119</v>
      </c>
      <c r="M4" s="63" t="s">
        <v>13</v>
      </c>
      <c r="N4" s="8"/>
      <c r="O4" s="4"/>
    </row>
    <row r="5" spans="1:14" s="22" customFormat="1" ht="12" customHeight="1">
      <c r="A5" s="84" t="s">
        <v>26</v>
      </c>
      <c r="B5" s="85" t="s">
        <v>58</v>
      </c>
      <c r="C5" s="86">
        <v>67516</v>
      </c>
      <c r="D5" s="86">
        <v>20985</v>
      </c>
      <c r="E5" s="86">
        <v>13964</v>
      </c>
      <c r="F5" s="86"/>
      <c r="G5" s="86"/>
      <c r="H5" s="86"/>
      <c r="I5" s="86">
        <f>SUM(C5:H5)</f>
        <v>102465</v>
      </c>
      <c r="J5" s="86"/>
      <c r="K5" s="86"/>
      <c r="L5" s="86">
        <f>J5+K5</f>
        <v>0</v>
      </c>
      <c r="M5" s="87">
        <f>I5+L5</f>
        <v>102465</v>
      </c>
      <c r="N5" s="21"/>
    </row>
    <row r="6" spans="1:14" s="29" customFormat="1" ht="12" customHeight="1">
      <c r="A6" s="30"/>
      <c r="B6" s="31" t="s">
        <v>129</v>
      </c>
      <c r="C6" s="32">
        <v>261</v>
      </c>
      <c r="D6" s="32">
        <v>712</v>
      </c>
      <c r="E6" s="32">
        <v>-973</v>
      </c>
      <c r="F6" s="32"/>
      <c r="G6" s="32"/>
      <c r="H6" s="32"/>
      <c r="I6" s="32">
        <f>SUM(C6:H6)</f>
        <v>0</v>
      </c>
      <c r="J6" s="32"/>
      <c r="K6" s="32"/>
      <c r="L6" s="32"/>
      <c r="M6" s="33">
        <f>I6+L6</f>
        <v>0</v>
      </c>
      <c r="N6" s="28"/>
    </row>
    <row r="7" spans="1:14" s="22" customFormat="1" ht="12" customHeight="1" thickBot="1">
      <c r="A7" s="147"/>
      <c r="B7" s="148" t="s">
        <v>157</v>
      </c>
      <c r="C7" s="149">
        <f>SUM(C5:C6)</f>
        <v>67777</v>
      </c>
      <c r="D7" s="149">
        <f aca="true" t="shared" si="0" ref="D7:L7">SUM(D5:D6)</f>
        <v>21697</v>
      </c>
      <c r="E7" s="149">
        <f t="shared" si="0"/>
        <v>12991</v>
      </c>
      <c r="F7" s="149">
        <f t="shared" si="0"/>
        <v>0</v>
      </c>
      <c r="G7" s="149">
        <f t="shared" si="0"/>
        <v>0</v>
      </c>
      <c r="H7" s="149">
        <f t="shared" si="0"/>
        <v>0</v>
      </c>
      <c r="I7" s="149">
        <f t="shared" si="0"/>
        <v>102465</v>
      </c>
      <c r="J7" s="149">
        <f t="shared" si="0"/>
        <v>0</v>
      </c>
      <c r="K7" s="149">
        <f t="shared" si="0"/>
        <v>0</v>
      </c>
      <c r="L7" s="149">
        <f t="shared" si="0"/>
        <v>0</v>
      </c>
      <c r="M7" s="150">
        <f>I7+L7</f>
        <v>102465</v>
      </c>
      <c r="N7" s="21"/>
    </row>
    <row r="8" spans="1:14" s="22" customFormat="1" ht="12" customHeight="1" thickBot="1">
      <c r="A8" s="156" t="s">
        <v>128</v>
      </c>
      <c r="B8" s="157" t="s">
        <v>173</v>
      </c>
      <c r="C8" s="158">
        <v>193</v>
      </c>
      <c r="D8" s="158">
        <v>37</v>
      </c>
      <c r="E8" s="158"/>
      <c r="F8" s="158"/>
      <c r="G8" s="158"/>
      <c r="H8" s="158"/>
      <c r="I8" s="158">
        <f>SUM(C8:H8)</f>
        <v>230</v>
      </c>
      <c r="J8" s="158"/>
      <c r="K8" s="158"/>
      <c r="L8" s="158">
        <f>J8+K8</f>
        <v>0</v>
      </c>
      <c r="M8" s="76">
        <f>I8+L8</f>
        <v>230</v>
      </c>
      <c r="N8" s="21"/>
    </row>
    <row r="9" spans="1:14" s="29" customFormat="1" ht="12" customHeight="1" thickBot="1">
      <c r="A9" s="112" t="s">
        <v>27</v>
      </c>
      <c r="B9" s="113" t="s">
        <v>18</v>
      </c>
      <c r="C9" s="114"/>
      <c r="D9" s="114"/>
      <c r="E9" s="114">
        <v>6870</v>
      </c>
      <c r="F9" s="114"/>
      <c r="G9" s="114"/>
      <c r="H9" s="160"/>
      <c r="I9" s="114">
        <f>SUM(C9:H9)</f>
        <v>6870</v>
      </c>
      <c r="J9" s="114"/>
      <c r="K9" s="114"/>
      <c r="L9" s="114">
        <f>J9+K9</f>
        <v>0</v>
      </c>
      <c r="M9" s="115">
        <f aca="true" t="shared" si="1" ref="M9:M83">I9+L9</f>
        <v>6870</v>
      </c>
      <c r="N9" s="28"/>
    </row>
    <row r="10" spans="1:14" s="29" customFormat="1" ht="12" customHeight="1">
      <c r="A10" s="23" t="s">
        <v>28</v>
      </c>
      <c r="B10" s="24" t="s">
        <v>15</v>
      </c>
      <c r="C10" s="25"/>
      <c r="D10" s="25"/>
      <c r="E10" s="25">
        <v>753</v>
      </c>
      <c r="F10" s="25"/>
      <c r="G10" s="25"/>
      <c r="H10" s="26"/>
      <c r="I10" s="25">
        <f>SUM(C10:H10)</f>
        <v>753</v>
      </c>
      <c r="J10" s="25"/>
      <c r="K10" s="25"/>
      <c r="L10" s="25">
        <f>J10+K10</f>
        <v>0</v>
      </c>
      <c r="M10" s="27">
        <f t="shared" si="1"/>
        <v>753</v>
      </c>
      <c r="N10" s="28"/>
    </row>
    <row r="11" spans="1:14" s="29" customFormat="1" ht="12" customHeight="1">
      <c r="A11" s="30"/>
      <c r="B11" s="31" t="s">
        <v>129</v>
      </c>
      <c r="C11" s="32"/>
      <c r="D11" s="32"/>
      <c r="E11" s="32">
        <v>-177</v>
      </c>
      <c r="F11" s="32"/>
      <c r="G11" s="32"/>
      <c r="H11" s="159"/>
      <c r="I11" s="32">
        <f>SUM(C11:H11)</f>
        <v>-177</v>
      </c>
      <c r="J11" s="32"/>
      <c r="K11" s="32"/>
      <c r="L11" s="32">
        <f>J11+K11</f>
        <v>0</v>
      </c>
      <c r="M11" s="33">
        <f t="shared" si="1"/>
        <v>-177</v>
      </c>
      <c r="N11" s="28"/>
    </row>
    <row r="12" spans="1:14" s="29" customFormat="1" ht="12" customHeight="1" thickBot="1">
      <c r="A12" s="38"/>
      <c r="B12" s="39" t="s">
        <v>199</v>
      </c>
      <c r="C12" s="40">
        <f>SUM(C10:C11)</f>
        <v>0</v>
      </c>
      <c r="D12" s="40">
        <f aca="true" t="shared" si="2" ref="D12:M12">SUM(D10:D11)</f>
        <v>0</v>
      </c>
      <c r="E12" s="40">
        <f t="shared" si="2"/>
        <v>576</v>
      </c>
      <c r="F12" s="40">
        <f t="shared" si="2"/>
        <v>0</v>
      </c>
      <c r="G12" s="40">
        <f t="shared" si="2"/>
        <v>0</v>
      </c>
      <c r="H12" s="40">
        <f t="shared" si="2"/>
        <v>0</v>
      </c>
      <c r="I12" s="40">
        <f t="shared" si="2"/>
        <v>576</v>
      </c>
      <c r="J12" s="40">
        <f t="shared" si="2"/>
        <v>0</v>
      </c>
      <c r="K12" s="40">
        <f t="shared" si="2"/>
        <v>0</v>
      </c>
      <c r="L12" s="40">
        <f t="shared" si="2"/>
        <v>0</v>
      </c>
      <c r="M12" s="41">
        <f t="shared" si="2"/>
        <v>576</v>
      </c>
      <c r="N12" s="28"/>
    </row>
    <row r="13" spans="1:14" s="29" customFormat="1" ht="12" customHeight="1">
      <c r="A13" s="42" t="s">
        <v>29</v>
      </c>
      <c r="B13" s="43" t="s">
        <v>19</v>
      </c>
      <c r="C13" s="44"/>
      <c r="D13" s="44"/>
      <c r="E13" s="44">
        <v>9882</v>
      </c>
      <c r="F13" s="44"/>
      <c r="G13" s="44">
        <v>121</v>
      </c>
      <c r="H13" s="44"/>
      <c r="I13" s="44">
        <f>SUM(C13:H13)</f>
        <v>10003</v>
      </c>
      <c r="J13" s="44"/>
      <c r="K13" s="44"/>
      <c r="L13" s="44">
        <f>J13+K13</f>
        <v>0</v>
      </c>
      <c r="M13" s="45">
        <f t="shared" si="1"/>
        <v>10003</v>
      </c>
      <c r="N13" s="28"/>
    </row>
    <row r="14" spans="1:14" s="29" customFormat="1" ht="12" customHeight="1">
      <c r="A14" s="30"/>
      <c r="B14" s="31" t="s">
        <v>129</v>
      </c>
      <c r="C14" s="32"/>
      <c r="D14" s="32"/>
      <c r="E14" s="32">
        <v>-1301</v>
      </c>
      <c r="F14" s="32"/>
      <c r="G14" s="32">
        <v>0</v>
      </c>
      <c r="H14" s="32"/>
      <c r="I14" s="32">
        <f>SUM(C14:H14)</f>
        <v>-1301</v>
      </c>
      <c r="J14" s="32"/>
      <c r="K14" s="32"/>
      <c r="L14" s="32">
        <f>SUM(J14:K14)</f>
        <v>0</v>
      </c>
      <c r="M14" s="33">
        <f>I14+L14</f>
        <v>-1301</v>
      </c>
      <c r="N14" s="28"/>
    </row>
    <row r="15" spans="1:14" s="29" customFormat="1" ht="12" customHeight="1" thickBot="1">
      <c r="A15" s="38"/>
      <c r="B15" s="39" t="s">
        <v>192</v>
      </c>
      <c r="C15" s="40">
        <f>SUM(C13:C14)</f>
        <v>0</v>
      </c>
      <c r="D15" s="40">
        <f aca="true" t="shared" si="3" ref="D15:M15">SUM(D13:D14)</f>
        <v>0</v>
      </c>
      <c r="E15" s="40">
        <f t="shared" si="3"/>
        <v>8581</v>
      </c>
      <c r="F15" s="40">
        <f t="shared" si="3"/>
        <v>0</v>
      </c>
      <c r="G15" s="40">
        <f t="shared" si="3"/>
        <v>121</v>
      </c>
      <c r="H15" s="40">
        <f t="shared" si="3"/>
        <v>0</v>
      </c>
      <c r="I15" s="40">
        <f t="shared" si="3"/>
        <v>8702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1">
        <f t="shared" si="3"/>
        <v>8702</v>
      </c>
      <c r="N15" s="28"/>
    </row>
    <row r="16" spans="1:14" s="29" customFormat="1" ht="12" customHeight="1">
      <c r="A16" s="42" t="s">
        <v>30</v>
      </c>
      <c r="B16" s="151" t="s">
        <v>179</v>
      </c>
      <c r="C16" s="44"/>
      <c r="D16" s="44"/>
      <c r="E16" s="44"/>
      <c r="F16" s="44"/>
      <c r="G16" s="44"/>
      <c r="H16" s="44"/>
      <c r="I16" s="44">
        <f>SUM(C16:H16)</f>
        <v>0</v>
      </c>
      <c r="J16" s="44"/>
      <c r="K16" s="44">
        <v>1494</v>
      </c>
      <c r="L16" s="44">
        <f>J16+K16</f>
        <v>1494</v>
      </c>
      <c r="M16" s="45">
        <f t="shared" si="1"/>
        <v>1494</v>
      </c>
      <c r="N16" s="28"/>
    </row>
    <row r="17" spans="1:14" s="122" customFormat="1" ht="12" customHeight="1">
      <c r="A17" s="134"/>
      <c r="B17" s="137" t="s">
        <v>158</v>
      </c>
      <c r="C17" s="133"/>
      <c r="D17" s="133"/>
      <c r="E17" s="133"/>
      <c r="F17" s="133"/>
      <c r="G17" s="133"/>
      <c r="H17" s="133"/>
      <c r="I17" s="133">
        <f>SUM(C17:H17)</f>
        <v>0</v>
      </c>
      <c r="J17" s="133"/>
      <c r="K17" s="133"/>
      <c r="L17" s="133">
        <f>J17+K17</f>
        <v>0</v>
      </c>
      <c r="M17" s="138">
        <f t="shared" si="1"/>
        <v>0</v>
      </c>
      <c r="N17" s="121"/>
    </row>
    <row r="18" spans="1:14" s="29" customFormat="1" ht="12" customHeight="1" thickBot="1">
      <c r="A18" s="38"/>
      <c r="B18" s="139" t="s">
        <v>159</v>
      </c>
      <c r="C18" s="40">
        <f>SUM(C16:C17)</f>
        <v>0</v>
      </c>
      <c r="D18" s="40">
        <f aca="true" t="shared" si="4" ref="D18:M18">SUM(D16:D17)</f>
        <v>0</v>
      </c>
      <c r="E18" s="40">
        <f t="shared" si="4"/>
        <v>0</v>
      </c>
      <c r="F18" s="40">
        <f t="shared" si="4"/>
        <v>0</v>
      </c>
      <c r="G18" s="40">
        <f t="shared" si="4"/>
        <v>0</v>
      </c>
      <c r="H18" s="40">
        <f t="shared" si="4"/>
        <v>0</v>
      </c>
      <c r="I18" s="40">
        <f t="shared" si="4"/>
        <v>0</v>
      </c>
      <c r="J18" s="40">
        <f t="shared" si="4"/>
        <v>0</v>
      </c>
      <c r="K18" s="40">
        <f t="shared" si="4"/>
        <v>1494</v>
      </c>
      <c r="L18" s="40">
        <f t="shared" si="4"/>
        <v>1494</v>
      </c>
      <c r="M18" s="41">
        <f t="shared" si="4"/>
        <v>1494</v>
      </c>
      <c r="N18" s="28"/>
    </row>
    <row r="19" spans="1:14" s="29" customFormat="1" ht="12" customHeight="1">
      <c r="A19" s="42" t="s">
        <v>31</v>
      </c>
      <c r="B19" s="43" t="s">
        <v>20</v>
      </c>
      <c r="C19" s="44">
        <v>10525</v>
      </c>
      <c r="D19" s="44">
        <v>3972</v>
      </c>
      <c r="E19" s="44">
        <v>3851</v>
      </c>
      <c r="F19" s="44"/>
      <c r="G19" s="44"/>
      <c r="H19" s="44">
        <v>6960</v>
      </c>
      <c r="I19" s="44">
        <f>SUM(C19:H19)</f>
        <v>25308</v>
      </c>
      <c r="J19" s="44"/>
      <c r="K19" s="44">
        <v>2276</v>
      </c>
      <c r="L19" s="44">
        <f>J19+K19</f>
        <v>2276</v>
      </c>
      <c r="M19" s="45">
        <f t="shared" si="1"/>
        <v>27584</v>
      </c>
      <c r="N19" s="28"/>
    </row>
    <row r="20" spans="1:14" s="29" customFormat="1" ht="12" customHeight="1">
      <c r="A20" s="30"/>
      <c r="B20" s="31" t="s">
        <v>129</v>
      </c>
      <c r="C20" s="32">
        <v>34</v>
      </c>
      <c r="D20" s="32">
        <v>23</v>
      </c>
      <c r="E20" s="32">
        <v>-1003</v>
      </c>
      <c r="F20" s="32"/>
      <c r="G20" s="32"/>
      <c r="H20" s="32"/>
      <c r="I20" s="32">
        <f>SUM(C20:H20)</f>
        <v>-946</v>
      </c>
      <c r="J20" s="32"/>
      <c r="K20" s="32">
        <v>-688</v>
      </c>
      <c r="L20" s="32">
        <f>J20+K20</f>
        <v>-688</v>
      </c>
      <c r="M20" s="33">
        <f t="shared" si="1"/>
        <v>-1634</v>
      </c>
      <c r="N20" s="28"/>
    </row>
    <row r="21" spans="1:14" s="29" customFormat="1" ht="12" customHeight="1" thickBot="1">
      <c r="A21" s="38"/>
      <c r="B21" s="39" t="s">
        <v>130</v>
      </c>
      <c r="C21" s="40">
        <f>SUM(C19:C20)</f>
        <v>10559</v>
      </c>
      <c r="D21" s="40">
        <f aca="true" t="shared" si="5" ref="D21:M21">SUM(D19:D20)</f>
        <v>3995</v>
      </c>
      <c r="E21" s="40">
        <f t="shared" si="5"/>
        <v>2848</v>
      </c>
      <c r="F21" s="40">
        <f t="shared" si="5"/>
        <v>0</v>
      </c>
      <c r="G21" s="40">
        <f t="shared" si="5"/>
        <v>0</v>
      </c>
      <c r="H21" s="40">
        <f t="shared" si="5"/>
        <v>6960</v>
      </c>
      <c r="I21" s="40">
        <f t="shared" si="5"/>
        <v>24362</v>
      </c>
      <c r="J21" s="40">
        <f t="shared" si="5"/>
        <v>0</v>
      </c>
      <c r="K21" s="40">
        <f t="shared" si="5"/>
        <v>1588</v>
      </c>
      <c r="L21" s="40">
        <f t="shared" si="5"/>
        <v>1588</v>
      </c>
      <c r="M21" s="41">
        <f t="shared" si="5"/>
        <v>25950</v>
      </c>
      <c r="N21" s="28"/>
    </row>
    <row r="22" spans="1:14" s="29" customFormat="1" ht="12" customHeight="1">
      <c r="A22" s="42" t="s">
        <v>32</v>
      </c>
      <c r="B22" s="43" t="s">
        <v>21</v>
      </c>
      <c r="C22" s="44"/>
      <c r="D22" s="44"/>
      <c r="E22" s="44">
        <v>467</v>
      </c>
      <c r="F22" s="44"/>
      <c r="G22" s="44"/>
      <c r="H22" s="44"/>
      <c r="I22" s="44">
        <f>SUM(C22:H22)</f>
        <v>467</v>
      </c>
      <c r="J22" s="44"/>
      <c r="K22" s="44"/>
      <c r="L22" s="44">
        <f>J22+K22</f>
        <v>0</v>
      </c>
      <c r="M22" s="45">
        <f t="shared" si="1"/>
        <v>467</v>
      </c>
      <c r="N22" s="28"/>
    </row>
    <row r="23" spans="1:14" s="29" customFormat="1" ht="12" customHeight="1" thickBot="1">
      <c r="A23" s="34" t="s">
        <v>33</v>
      </c>
      <c r="B23" s="35" t="s">
        <v>22</v>
      </c>
      <c r="C23" s="36">
        <v>336</v>
      </c>
      <c r="D23" s="36">
        <v>97</v>
      </c>
      <c r="E23" s="36">
        <v>278</v>
      </c>
      <c r="F23" s="36"/>
      <c r="G23" s="36"/>
      <c r="H23" s="36"/>
      <c r="I23" s="36">
        <f>SUM(C23:H23)</f>
        <v>711</v>
      </c>
      <c r="J23" s="36"/>
      <c r="K23" s="36"/>
      <c r="L23" s="36">
        <f>J23+K23</f>
        <v>0</v>
      </c>
      <c r="M23" s="37">
        <f t="shared" si="1"/>
        <v>711</v>
      </c>
      <c r="N23" s="28"/>
    </row>
    <row r="24" spans="1:14" s="29" customFormat="1" ht="12" customHeight="1">
      <c r="A24" s="23" t="s">
        <v>34</v>
      </c>
      <c r="B24" s="24" t="s">
        <v>23</v>
      </c>
      <c r="C24" s="25"/>
      <c r="D24" s="25"/>
      <c r="E24" s="25">
        <v>10010</v>
      </c>
      <c r="F24" s="25"/>
      <c r="G24" s="25"/>
      <c r="H24" s="25"/>
      <c r="I24" s="25">
        <f>SUM(C24:H24)</f>
        <v>10010</v>
      </c>
      <c r="J24" s="25">
        <v>12000</v>
      </c>
      <c r="K24" s="25">
        <v>105</v>
      </c>
      <c r="L24" s="25">
        <f>J24+K24</f>
        <v>12105</v>
      </c>
      <c r="M24" s="27">
        <f t="shared" si="1"/>
        <v>22115</v>
      </c>
      <c r="N24" s="28"/>
    </row>
    <row r="25" spans="1:14" s="29" customFormat="1" ht="12" customHeight="1">
      <c r="A25" s="30"/>
      <c r="B25" s="31" t="s">
        <v>129</v>
      </c>
      <c r="C25" s="32"/>
      <c r="D25" s="32"/>
      <c r="E25" s="32">
        <v>-1527</v>
      </c>
      <c r="F25" s="32"/>
      <c r="G25" s="32"/>
      <c r="H25" s="32"/>
      <c r="I25" s="32">
        <f>SUM(C25:H25)</f>
        <v>-1527</v>
      </c>
      <c r="J25" s="32"/>
      <c r="K25" s="32">
        <v>8</v>
      </c>
      <c r="L25" s="32">
        <f>J25+K25</f>
        <v>8</v>
      </c>
      <c r="M25" s="33">
        <f t="shared" si="1"/>
        <v>-1519</v>
      </c>
      <c r="N25" s="28"/>
    </row>
    <row r="26" spans="1:14" s="29" customFormat="1" ht="12" customHeight="1" thickBot="1">
      <c r="A26" s="34"/>
      <c r="B26" s="35" t="s">
        <v>132</v>
      </c>
      <c r="C26" s="36">
        <f>SUM(C24:C25)</f>
        <v>0</v>
      </c>
      <c r="D26" s="36">
        <f aca="true" t="shared" si="6" ref="D26:M26">SUM(D24:D25)</f>
        <v>0</v>
      </c>
      <c r="E26" s="36">
        <f t="shared" si="6"/>
        <v>8483</v>
      </c>
      <c r="F26" s="36">
        <f t="shared" si="6"/>
        <v>0</v>
      </c>
      <c r="G26" s="36">
        <f t="shared" si="6"/>
        <v>0</v>
      </c>
      <c r="H26" s="36">
        <f t="shared" si="6"/>
        <v>0</v>
      </c>
      <c r="I26" s="36">
        <f t="shared" si="6"/>
        <v>8483</v>
      </c>
      <c r="J26" s="36">
        <f t="shared" si="6"/>
        <v>12000</v>
      </c>
      <c r="K26" s="36">
        <f t="shared" si="6"/>
        <v>113</v>
      </c>
      <c r="L26" s="36">
        <f t="shared" si="6"/>
        <v>12113</v>
      </c>
      <c r="M26" s="37">
        <f t="shared" si="6"/>
        <v>20596</v>
      </c>
      <c r="N26" s="28"/>
    </row>
    <row r="27" spans="1:14" s="29" customFormat="1" ht="12" customHeight="1">
      <c r="A27" s="23" t="s">
        <v>35</v>
      </c>
      <c r="B27" s="24" t="s">
        <v>24</v>
      </c>
      <c r="C27" s="25">
        <v>15</v>
      </c>
      <c r="D27" s="25">
        <v>4</v>
      </c>
      <c r="E27" s="25">
        <v>124</v>
      </c>
      <c r="F27" s="25"/>
      <c r="G27" s="25"/>
      <c r="H27" s="25"/>
      <c r="I27" s="25">
        <f>SUM(C27:H27)</f>
        <v>143</v>
      </c>
      <c r="J27" s="25"/>
      <c r="K27" s="25"/>
      <c r="L27" s="25">
        <f>J27+K27</f>
        <v>0</v>
      </c>
      <c r="M27" s="27">
        <f t="shared" si="1"/>
        <v>143</v>
      </c>
      <c r="N27" s="28"/>
    </row>
    <row r="28" spans="1:14" s="29" customFormat="1" ht="12" customHeight="1">
      <c r="A28" s="30"/>
      <c r="B28" s="31" t="s">
        <v>129</v>
      </c>
      <c r="C28" s="32"/>
      <c r="D28" s="32"/>
      <c r="E28" s="32">
        <v>-90</v>
      </c>
      <c r="F28" s="32"/>
      <c r="G28" s="32"/>
      <c r="H28" s="32"/>
      <c r="I28" s="32">
        <f>SUM(C28:H28)</f>
        <v>-90</v>
      </c>
      <c r="J28" s="32"/>
      <c r="K28" s="32"/>
      <c r="L28" s="32">
        <f>J28+K28</f>
        <v>0</v>
      </c>
      <c r="M28" s="33">
        <f t="shared" si="1"/>
        <v>-90</v>
      </c>
      <c r="N28" s="28"/>
    </row>
    <row r="29" spans="1:14" s="29" customFormat="1" ht="12" customHeight="1" thickBot="1">
      <c r="A29" s="38"/>
      <c r="B29" s="39" t="s">
        <v>203</v>
      </c>
      <c r="C29" s="40">
        <f>SUM(C27:C28)</f>
        <v>15</v>
      </c>
      <c r="D29" s="40">
        <f aca="true" t="shared" si="7" ref="D29:M29">SUM(D27:D28)</f>
        <v>4</v>
      </c>
      <c r="E29" s="40">
        <f t="shared" si="7"/>
        <v>34</v>
      </c>
      <c r="F29" s="40">
        <f t="shared" si="7"/>
        <v>0</v>
      </c>
      <c r="G29" s="40">
        <f t="shared" si="7"/>
        <v>0</v>
      </c>
      <c r="H29" s="40">
        <f t="shared" si="7"/>
        <v>0</v>
      </c>
      <c r="I29" s="40">
        <f t="shared" si="7"/>
        <v>53</v>
      </c>
      <c r="J29" s="40">
        <f t="shared" si="7"/>
        <v>0</v>
      </c>
      <c r="K29" s="40">
        <f t="shared" si="7"/>
        <v>0</v>
      </c>
      <c r="L29" s="40">
        <f t="shared" si="7"/>
        <v>0</v>
      </c>
      <c r="M29" s="41">
        <f t="shared" si="7"/>
        <v>53</v>
      </c>
      <c r="N29" s="28"/>
    </row>
    <row r="30" spans="1:14" s="29" customFormat="1" ht="12" customHeight="1">
      <c r="A30" s="42" t="s">
        <v>36</v>
      </c>
      <c r="B30" s="43" t="s">
        <v>126</v>
      </c>
      <c r="C30" s="44"/>
      <c r="D30" s="44"/>
      <c r="E30" s="44">
        <v>816</v>
      </c>
      <c r="F30" s="44"/>
      <c r="G30" s="44"/>
      <c r="H30" s="44"/>
      <c r="I30" s="44">
        <f>SUM(C30:H30)</f>
        <v>816</v>
      </c>
      <c r="J30" s="44"/>
      <c r="K30" s="44"/>
      <c r="L30" s="44">
        <f>J30+K30</f>
        <v>0</v>
      </c>
      <c r="M30" s="45">
        <f t="shared" si="1"/>
        <v>816</v>
      </c>
      <c r="N30" s="28"/>
    </row>
    <row r="31" spans="1:14" s="29" customFormat="1" ht="12" customHeight="1">
      <c r="A31" s="30"/>
      <c r="B31" s="31" t="s">
        <v>129</v>
      </c>
      <c r="C31" s="32"/>
      <c r="D31" s="32"/>
      <c r="E31" s="32">
        <v>-236</v>
      </c>
      <c r="F31" s="32"/>
      <c r="G31" s="32"/>
      <c r="H31" s="32"/>
      <c r="I31" s="32">
        <f>SUM(C31:H31)</f>
        <v>-236</v>
      </c>
      <c r="J31" s="32"/>
      <c r="K31" s="32"/>
      <c r="L31" s="32">
        <f>J31+K31</f>
        <v>0</v>
      </c>
      <c r="M31" s="33">
        <f t="shared" si="1"/>
        <v>-236</v>
      </c>
      <c r="N31" s="28"/>
    </row>
    <row r="32" spans="1:14" s="29" customFormat="1" ht="12" customHeight="1" thickBot="1">
      <c r="A32" s="38"/>
      <c r="B32" s="39" t="s">
        <v>196</v>
      </c>
      <c r="C32" s="40">
        <f>SUM(C30:C31)</f>
        <v>0</v>
      </c>
      <c r="D32" s="40">
        <f aca="true" t="shared" si="8" ref="D32:M32">SUM(D30:D31)</f>
        <v>0</v>
      </c>
      <c r="E32" s="40">
        <f t="shared" si="8"/>
        <v>580</v>
      </c>
      <c r="F32" s="40">
        <f t="shared" si="8"/>
        <v>0</v>
      </c>
      <c r="G32" s="40">
        <f t="shared" si="8"/>
        <v>0</v>
      </c>
      <c r="H32" s="40">
        <f t="shared" si="8"/>
        <v>0</v>
      </c>
      <c r="I32" s="40">
        <f t="shared" si="8"/>
        <v>580</v>
      </c>
      <c r="J32" s="40">
        <f t="shared" si="8"/>
        <v>0</v>
      </c>
      <c r="K32" s="40">
        <f t="shared" si="8"/>
        <v>0</v>
      </c>
      <c r="L32" s="40">
        <f t="shared" si="8"/>
        <v>0</v>
      </c>
      <c r="M32" s="41">
        <f t="shared" si="8"/>
        <v>580</v>
      </c>
      <c r="N32" s="28"/>
    </row>
    <row r="33" spans="1:14" s="51" customFormat="1" ht="12" customHeight="1">
      <c r="A33" s="140" t="s">
        <v>37</v>
      </c>
      <c r="B33" s="141" t="s">
        <v>25</v>
      </c>
      <c r="C33" s="142">
        <f>C9+C10+C13+C16+C19+C22+C23+C24+C27+C30</f>
        <v>10876</v>
      </c>
      <c r="D33" s="142">
        <f aca="true" t="shared" si="9" ref="D33:M33">D9+D10+D13+D16+D19+D22+D23+D24+D27+D30</f>
        <v>4073</v>
      </c>
      <c r="E33" s="142">
        <f t="shared" si="9"/>
        <v>33051</v>
      </c>
      <c r="F33" s="142">
        <f t="shared" si="9"/>
        <v>0</v>
      </c>
      <c r="G33" s="142">
        <f t="shared" si="9"/>
        <v>121</v>
      </c>
      <c r="H33" s="142">
        <f t="shared" si="9"/>
        <v>6960</v>
      </c>
      <c r="I33" s="142">
        <f t="shared" si="9"/>
        <v>55081</v>
      </c>
      <c r="J33" s="142">
        <f t="shared" si="9"/>
        <v>12000</v>
      </c>
      <c r="K33" s="142">
        <f t="shared" si="9"/>
        <v>3875</v>
      </c>
      <c r="L33" s="142">
        <f t="shared" si="9"/>
        <v>15875</v>
      </c>
      <c r="M33" s="146">
        <f t="shared" si="9"/>
        <v>70956</v>
      </c>
      <c r="N33" s="50"/>
    </row>
    <row r="34" spans="1:14" s="51" customFormat="1" ht="12" customHeight="1">
      <c r="A34" s="52"/>
      <c r="B34" s="53" t="s">
        <v>129</v>
      </c>
      <c r="C34" s="54">
        <f>C14+C20+C25+C17+C31+C11+C28</f>
        <v>34</v>
      </c>
      <c r="D34" s="54">
        <f aca="true" t="shared" si="10" ref="D34:M34">D14+D20+D25+D17+D31+D11+D28</f>
        <v>23</v>
      </c>
      <c r="E34" s="54">
        <f t="shared" si="10"/>
        <v>-4334</v>
      </c>
      <c r="F34" s="54">
        <f t="shared" si="10"/>
        <v>0</v>
      </c>
      <c r="G34" s="54">
        <f t="shared" si="10"/>
        <v>0</v>
      </c>
      <c r="H34" s="54">
        <f t="shared" si="10"/>
        <v>0</v>
      </c>
      <c r="I34" s="54">
        <f t="shared" si="10"/>
        <v>-4277</v>
      </c>
      <c r="J34" s="54">
        <f t="shared" si="10"/>
        <v>0</v>
      </c>
      <c r="K34" s="54">
        <f t="shared" si="10"/>
        <v>-680</v>
      </c>
      <c r="L34" s="54">
        <f t="shared" si="10"/>
        <v>-680</v>
      </c>
      <c r="M34" s="55">
        <f t="shared" si="10"/>
        <v>-4957</v>
      </c>
      <c r="N34" s="50"/>
    </row>
    <row r="35" spans="1:14" s="51" customFormat="1" ht="12" customHeight="1" thickBot="1">
      <c r="A35" s="56"/>
      <c r="B35" s="57" t="s">
        <v>131</v>
      </c>
      <c r="C35" s="58">
        <f>SUM(C33:C34)</f>
        <v>10910</v>
      </c>
      <c r="D35" s="58">
        <f aca="true" t="shared" si="11" ref="D35:M35">SUM(D33:D34)</f>
        <v>4096</v>
      </c>
      <c r="E35" s="58">
        <f t="shared" si="11"/>
        <v>28717</v>
      </c>
      <c r="F35" s="58">
        <f t="shared" si="11"/>
        <v>0</v>
      </c>
      <c r="G35" s="58">
        <f t="shared" si="11"/>
        <v>121</v>
      </c>
      <c r="H35" s="58">
        <f t="shared" si="11"/>
        <v>6960</v>
      </c>
      <c r="I35" s="58">
        <f t="shared" si="11"/>
        <v>50804</v>
      </c>
      <c r="J35" s="58">
        <f t="shared" si="11"/>
        <v>12000</v>
      </c>
      <c r="K35" s="58">
        <f t="shared" si="11"/>
        <v>3195</v>
      </c>
      <c r="L35" s="58">
        <f t="shared" si="11"/>
        <v>15195</v>
      </c>
      <c r="M35" s="59">
        <f t="shared" si="11"/>
        <v>65999</v>
      </c>
      <c r="N35" s="50"/>
    </row>
    <row r="36" spans="1:14" ht="10.5" customHeight="1">
      <c r="A36" s="23" t="s">
        <v>38</v>
      </c>
      <c r="B36" s="24" t="s">
        <v>138</v>
      </c>
      <c r="C36" s="25"/>
      <c r="D36" s="25">
        <v>62</v>
      </c>
      <c r="E36" s="25"/>
      <c r="F36" s="25">
        <v>7496</v>
      </c>
      <c r="G36" s="25"/>
      <c r="H36" s="25"/>
      <c r="I36" s="25">
        <f>SUM(C36:H36)</f>
        <v>7558</v>
      </c>
      <c r="J36" s="25"/>
      <c r="K36" s="25"/>
      <c r="L36" s="25">
        <f>J36+K36</f>
        <v>0</v>
      </c>
      <c r="M36" s="27">
        <f t="shared" si="1"/>
        <v>7558</v>
      </c>
      <c r="N36" s="7"/>
    </row>
    <row r="37" spans="1:14" ht="10.5" customHeight="1">
      <c r="A37" s="42"/>
      <c r="B37" s="43" t="s">
        <v>129</v>
      </c>
      <c r="C37" s="44"/>
      <c r="D37" s="44">
        <v>20</v>
      </c>
      <c r="E37" s="44"/>
      <c r="F37" s="44">
        <v>-173</v>
      </c>
      <c r="G37" s="44"/>
      <c r="H37" s="44"/>
      <c r="I37" s="44">
        <f>SUM(C37:H37)</f>
        <v>-153</v>
      </c>
      <c r="J37" s="44"/>
      <c r="K37" s="44"/>
      <c r="L37" s="44">
        <f>J37+K37</f>
        <v>0</v>
      </c>
      <c r="M37" s="45">
        <f t="shared" si="1"/>
        <v>-153</v>
      </c>
      <c r="N37" s="7"/>
    </row>
    <row r="38" spans="1:14" ht="10.5" customHeight="1" thickBot="1">
      <c r="A38" s="78"/>
      <c r="B38" s="79" t="s">
        <v>180</v>
      </c>
      <c r="C38" s="71">
        <f aca="true" t="shared" si="12" ref="C38:M38">SUM(C36:C37)</f>
        <v>0</v>
      </c>
      <c r="D38" s="71">
        <f t="shared" si="12"/>
        <v>82</v>
      </c>
      <c r="E38" s="71">
        <f t="shared" si="12"/>
        <v>0</v>
      </c>
      <c r="F38" s="71">
        <f t="shared" si="12"/>
        <v>7323</v>
      </c>
      <c r="G38" s="71">
        <f t="shared" si="12"/>
        <v>0</v>
      </c>
      <c r="H38" s="71">
        <f t="shared" si="12"/>
        <v>0</v>
      </c>
      <c r="I38" s="71">
        <f t="shared" si="12"/>
        <v>7405</v>
      </c>
      <c r="J38" s="71">
        <f t="shared" si="12"/>
        <v>0</v>
      </c>
      <c r="K38" s="71">
        <f t="shared" si="12"/>
        <v>0</v>
      </c>
      <c r="L38" s="71">
        <f t="shared" si="12"/>
        <v>0</v>
      </c>
      <c r="M38" s="72">
        <f t="shared" si="12"/>
        <v>7405</v>
      </c>
      <c r="N38" s="7"/>
    </row>
    <row r="39" spans="1:14" ht="12" customHeight="1">
      <c r="A39" s="23" t="s">
        <v>39</v>
      </c>
      <c r="B39" s="24" t="s">
        <v>135</v>
      </c>
      <c r="C39" s="25"/>
      <c r="D39" s="25"/>
      <c r="E39" s="25">
        <v>40</v>
      </c>
      <c r="F39" s="25">
        <v>9431</v>
      </c>
      <c r="G39" s="25"/>
      <c r="H39" s="25"/>
      <c r="I39" s="25">
        <f>SUM(C39:H39)</f>
        <v>9471</v>
      </c>
      <c r="J39" s="25"/>
      <c r="K39" s="25"/>
      <c r="L39" s="25">
        <f>J39+K39</f>
        <v>0</v>
      </c>
      <c r="M39" s="27">
        <f t="shared" si="1"/>
        <v>9471</v>
      </c>
      <c r="N39" s="12"/>
    </row>
    <row r="40" spans="1:14" ht="12" customHeight="1">
      <c r="A40" s="30"/>
      <c r="B40" s="31" t="s">
        <v>129</v>
      </c>
      <c r="C40" s="32"/>
      <c r="D40" s="32"/>
      <c r="E40" s="32"/>
      <c r="F40" s="32">
        <v>83</v>
      </c>
      <c r="G40" s="32"/>
      <c r="H40" s="32"/>
      <c r="I40" s="32">
        <f>SUM(C40:H40)</f>
        <v>83</v>
      </c>
      <c r="J40" s="32"/>
      <c r="K40" s="32"/>
      <c r="L40" s="32">
        <f>SUM(J40:K40)</f>
        <v>0</v>
      </c>
      <c r="M40" s="33">
        <f>I40+L40</f>
        <v>83</v>
      </c>
      <c r="N40" s="12"/>
    </row>
    <row r="41" spans="1:14" ht="12" customHeight="1" thickBot="1">
      <c r="A41" s="38"/>
      <c r="B41" s="39" t="s">
        <v>139</v>
      </c>
      <c r="C41" s="40">
        <f>SUM(C39:C40)</f>
        <v>0</v>
      </c>
      <c r="D41" s="40">
        <f aca="true" t="shared" si="13" ref="D41:M41">SUM(D39:D40)</f>
        <v>0</v>
      </c>
      <c r="E41" s="40">
        <f t="shared" si="13"/>
        <v>40</v>
      </c>
      <c r="F41" s="40">
        <f t="shared" si="13"/>
        <v>9514</v>
      </c>
      <c r="G41" s="40">
        <f t="shared" si="13"/>
        <v>0</v>
      </c>
      <c r="H41" s="40">
        <f t="shared" si="13"/>
        <v>0</v>
      </c>
      <c r="I41" s="40">
        <f t="shared" si="13"/>
        <v>9554</v>
      </c>
      <c r="J41" s="40">
        <f t="shared" si="13"/>
        <v>0</v>
      </c>
      <c r="K41" s="40">
        <f t="shared" si="13"/>
        <v>0</v>
      </c>
      <c r="L41" s="40">
        <f t="shared" si="13"/>
        <v>0</v>
      </c>
      <c r="M41" s="41">
        <f t="shared" si="13"/>
        <v>9554</v>
      </c>
      <c r="N41" s="12"/>
    </row>
    <row r="42" spans="1:14" ht="12" customHeight="1">
      <c r="A42" s="23" t="s">
        <v>40</v>
      </c>
      <c r="B42" s="24" t="s">
        <v>136</v>
      </c>
      <c r="C42" s="25"/>
      <c r="D42" s="25"/>
      <c r="E42" s="25"/>
      <c r="F42" s="25">
        <v>6453</v>
      </c>
      <c r="G42" s="25"/>
      <c r="H42" s="25"/>
      <c r="I42" s="25">
        <f>SUM(C42:H42)</f>
        <v>6453</v>
      </c>
      <c r="J42" s="25"/>
      <c r="K42" s="25"/>
      <c r="L42" s="25">
        <f>J42+K42</f>
        <v>0</v>
      </c>
      <c r="M42" s="27">
        <f t="shared" si="1"/>
        <v>6453</v>
      </c>
      <c r="N42" s="7"/>
    </row>
    <row r="43" spans="1:14" ht="12" customHeight="1">
      <c r="A43" s="42"/>
      <c r="B43" s="43" t="s">
        <v>129</v>
      </c>
      <c r="C43" s="44"/>
      <c r="D43" s="44"/>
      <c r="E43" s="44"/>
      <c r="F43" s="44">
        <v>270</v>
      </c>
      <c r="G43" s="44"/>
      <c r="H43" s="44"/>
      <c r="I43" s="44">
        <f>SUM(C43:H43)</f>
        <v>270</v>
      </c>
      <c r="J43" s="44"/>
      <c r="K43" s="44"/>
      <c r="L43" s="44">
        <f>J43+K43</f>
        <v>0</v>
      </c>
      <c r="M43" s="45">
        <f t="shared" si="1"/>
        <v>270</v>
      </c>
      <c r="N43" s="7"/>
    </row>
    <row r="44" spans="1:14" ht="12" customHeight="1" thickBot="1">
      <c r="A44" s="78"/>
      <c r="B44" s="79" t="s">
        <v>146</v>
      </c>
      <c r="C44" s="71">
        <f>SUM(C42:C43)</f>
        <v>0</v>
      </c>
      <c r="D44" s="71">
        <f aca="true" t="shared" si="14" ref="D44:M44">SUM(D42:D43)</f>
        <v>0</v>
      </c>
      <c r="E44" s="71">
        <f t="shared" si="14"/>
        <v>0</v>
      </c>
      <c r="F44" s="71">
        <f t="shared" si="14"/>
        <v>6723</v>
      </c>
      <c r="G44" s="71">
        <f t="shared" si="14"/>
        <v>0</v>
      </c>
      <c r="H44" s="71">
        <f t="shared" si="14"/>
        <v>0</v>
      </c>
      <c r="I44" s="71">
        <f t="shared" si="14"/>
        <v>6723</v>
      </c>
      <c r="J44" s="71">
        <f t="shared" si="14"/>
        <v>0</v>
      </c>
      <c r="K44" s="71">
        <f t="shared" si="14"/>
        <v>0</v>
      </c>
      <c r="L44" s="71">
        <f t="shared" si="14"/>
        <v>0</v>
      </c>
      <c r="M44" s="72">
        <f t="shared" si="14"/>
        <v>6723</v>
      </c>
      <c r="N44" s="7"/>
    </row>
    <row r="45" spans="1:14" ht="12" customHeight="1">
      <c r="A45" s="23" t="s">
        <v>149</v>
      </c>
      <c r="B45" s="24" t="s">
        <v>137</v>
      </c>
      <c r="C45" s="25"/>
      <c r="D45" s="25"/>
      <c r="E45" s="25"/>
      <c r="F45" s="25">
        <v>3904</v>
      </c>
      <c r="G45" s="25"/>
      <c r="H45" s="25"/>
      <c r="I45" s="25">
        <f>SUM(C45:H45)</f>
        <v>3904</v>
      </c>
      <c r="J45" s="25"/>
      <c r="K45" s="25"/>
      <c r="L45" s="25">
        <f>J45+K45</f>
        <v>0</v>
      </c>
      <c r="M45" s="27">
        <f t="shared" si="1"/>
        <v>3904</v>
      </c>
      <c r="N45" s="7"/>
    </row>
    <row r="46" spans="1:14" ht="12" customHeight="1">
      <c r="A46" s="42"/>
      <c r="B46" s="43" t="s">
        <v>129</v>
      </c>
      <c r="C46" s="44"/>
      <c r="D46" s="44"/>
      <c r="E46" s="44"/>
      <c r="F46" s="44">
        <v>-764</v>
      </c>
      <c r="G46" s="44"/>
      <c r="H46" s="44"/>
      <c r="I46" s="44">
        <f>SUM(C46:H46)</f>
        <v>-764</v>
      </c>
      <c r="J46" s="44"/>
      <c r="K46" s="44"/>
      <c r="L46" s="44">
        <f>J46+K46</f>
        <v>0</v>
      </c>
      <c r="M46" s="45">
        <f t="shared" si="1"/>
        <v>-764</v>
      </c>
      <c r="N46" s="7"/>
    </row>
    <row r="47" spans="1:14" ht="12" customHeight="1" thickBot="1">
      <c r="A47" s="78"/>
      <c r="B47" s="79" t="s">
        <v>155</v>
      </c>
      <c r="C47" s="71">
        <f>SUM(C45:C46)</f>
        <v>0</v>
      </c>
      <c r="D47" s="71">
        <f aca="true" t="shared" si="15" ref="D47:M47">SUM(D45:D46)</f>
        <v>0</v>
      </c>
      <c r="E47" s="71">
        <f t="shared" si="15"/>
        <v>0</v>
      </c>
      <c r="F47" s="71">
        <f t="shared" si="15"/>
        <v>3140</v>
      </c>
      <c r="G47" s="71">
        <f t="shared" si="15"/>
        <v>0</v>
      </c>
      <c r="H47" s="71">
        <f t="shared" si="15"/>
        <v>0</v>
      </c>
      <c r="I47" s="71">
        <f t="shared" si="15"/>
        <v>3140</v>
      </c>
      <c r="J47" s="71">
        <f t="shared" si="15"/>
        <v>0</v>
      </c>
      <c r="K47" s="71">
        <f t="shared" si="15"/>
        <v>0</v>
      </c>
      <c r="L47" s="71">
        <f t="shared" si="15"/>
        <v>0</v>
      </c>
      <c r="M47" s="72">
        <f t="shared" si="15"/>
        <v>3140</v>
      </c>
      <c r="N47" s="7"/>
    </row>
    <row r="48" spans="1:14" ht="12" customHeight="1" thickBot="1">
      <c r="A48" s="80" t="s">
        <v>43</v>
      </c>
      <c r="B48" s="81" t="s">
        <v>41</v>
      </c>
      <c r="C48" s="69">
        <v>1079</v>
      </c>
      <c r="D48" s="69">
        <v>372</v>
      </c>
      <c r="E48" s="69">
        <v>13</v>
      </c>
      <c r="F48" s="69"/>
      <c r="G48" s="69"/>
      <c r="H48" s="69"/>
      <c r="I48" s="69">
        <f>SUM(C48:H48)</f>
        <v>1464</v>
      </c>
      <c r="J48" s="69"/>
      <c r="K48" s="69"/>
      <c r="L48" s="69">
        <f>J48+K48</f>
        <v>0</v>
      </c>
      <c r="M48" s="70">
        <f t="shared" si="1"/>
        <v>1464</v>
      </c>
      <c r="N48" s="7"/>
    </row>
    <row r="49" spans="1:14" ht="10.5" customHeight="1">
      <c r="A49" s="23" t="s">
        <v>133</v>
      </c>
      <c r="B49" s="24" t="s">
        <v>42</v>
      </c>
      <c r="C49" s="25"/>
      <c r="D49" s="25"/>
      <c r="E49" s="25">
        <v>83</v>
      </c>
      <c r="F49" s="25">
        <v>169</v>
      </c>
      <c r="G49" s="25"/>
      <c r="H49" s="25"/>
      <c r="I49" s="25">
        <f>SUM(C49:H49)</f>
        <v>252</v>
      </c>
      <c r="J49" s="25"/>
      <c r="K49" s="25"/>
      <c r="L49" s="25">
        <f>J49+K49</f>
        <v>0</v>
      </c>
      <c r="M49" s="27">
        <f t="shared" si="1"/>
        <v>252</v>
      </c>
      <c r="N49" s="7"/>
    </row>
    <row r="50" spans="1:14" ht="10.5" customHeight="1">
      <c r="A50" s="30"/>
      <c r="B50" s="31" t="s">
        <v>129</v>
      </c>
      <c r="C50" s="32"/>
      <c r="D50" s="32"/>
      <c r="E50" s="32">
        <v>-50</v>
      </c>
      <c r="F50" s="32">
        <v>4</v>
      </c>
      <c r="G50" s="32"/>
      <c r="H50" s="32"/>
      <c r="I50" s="32">
        <f>SUM(C50:H50)</f>
        <v>-46</v>
      </c>
      <c r="J50" s="32"/>
      <c r="K50" s="32"/>
      <c r="L50" s="32">
        <f>J50+K50</f>
        <v>0</v>
      </c>
      <c r="M50" s="33">
        <f t="shared" si="1"/>
        <v>-46</v>
      </c>
      <c r="N50" s="7"/>
    </row>
    <row r="51" spans="1:14" ht="10.5" customHeight="1" thickBot="1">
      <c r="A51" s="38"/>
      <c r="B51" s="39" t="s">
        <v>200</v>
      </c>
      <c r="C51" s="40">
        <f>SUM(C49:C50)</f>
        <v>0</v>
      </c>
      <c r="D51" s="40">
        <f aca="true" t="shared" si="16" ref="D51:M51">SUM(D49:D50)</f>
        <v>0</v>
      </c>
      <c r="E51" s="40">
        <f t="shared" si="16"/>
        <v>33</v>
      </c>
      <c r="F51" s="40">
        <f t="shared" si="16"/>
        <v>173</v>
      </c>
      <c r="G51" s="40">
        <f t="shared" si="16"/>
        <v>0</v>
      </c>
      <c r="H51" s="40">
        <f t="shared" si="16"/>
        <v>0</v>
      </c>
      <c r="I51" s="40">
        <f t="shared" si="16"/>
        <v>206</v>
      </c>
      <c r="J51" s="40">
        <f t="shared" si="16"/>
        <v>0</v>
      </c>
      <c r="K51" s="40">
        <f t="shared" si="16"/>
        <v>0</v>
      </c>
      <c r="L51" s="40">
        <f t="shared" si="16"/>
        <v>0</v>
      </c>
      <c r="M51" s="41">
        <f t="shared" si="16"/>
        <v>206</v>
      </c>
      <c r="N51" s="7"/>
    </row>
    <row r="52" spans="1:14" ht="10.5" customHeight="1">
      <c r="A52" s="42" t="s">
        <v>134</v>
      </c>
      <c r="B52" s="43" t="s">
        <v>44</v>
      </c>
      <c r="C52" s="44"/>
      <c r="D52" s="44"/>
      <c r="E52" s="44"/>
      <c r="F52" s="44"/>
      <c r="G52" s="44">
        <v>2097</v>
      </c>
      <c r="H52" s="44"/>
      <c r="I52" s="44">
        <f>SUM(C52:H52)</f>
        <v>2097</v>
      </c>
      <c r="J52" s="44"/>
      <c r="K52" s="44"/>
      <c r="L52" s="44">
        <f>J52+K52</f>
        <v>0</v>
      </c>
      <c r="M52" s="45">
        <f t="shared" si="1"/>
        <v>2097</v>
      </c>
      <c r="N52" s="12"/>
    </row>
    <row r="53" spans="1:14" ht="10.5" customHeight="1">
      <c r="A53" s="30"/>
      <c r="B53" s="31" t="s">
        <v>129</v>
      </c>
      <c r="C53" s="32"/>
      <c r="D53" s="32"/>
      <c r="E53" s="32"/>
      <c r="F53" s="32"/>
      <c r="G53" s="32">
        <v>186</v>
      </c>
      <c r="H53" s="32"/>
      <c r="I53" s="32">
        <f>SUM(C53:H53)</f>
        <v>186</v>
      </c>
      <c r="J53" s="32"/>
      <c r="K53" s="32"/>
      <c r="L53" s="32">
        <f>J53+K53</f>
        <v>0</v>
      </c>
      <c r="M53" s="33">
        <f t="shared" si="1"/>
        <v>186</v>
      </c>
      <c r="N53" s="12"/>
    </row>
    <row r="54" spans="1:14" ht="10.5" customHeight="1" thickBot="1">
      <c r="A54" s="38"/>
      <c r="B54" s="39" t="s">
        <v>150</v>
      </c>
      <c r="C54" s="40">
        <f>SUM(C52:C53)</f>
        <v>0</v>
      </c>
      <c r="D54" s="40">
        <f aca="true" t="shared" si="17" ref="D54:M54">SUM(D52:D53)</f>
        <v>0</v>
      </c>
      <c r="E54" s="40">
        <f t="shared" si="17"/>
        <v>0</v>
      </c>
      <c r="F54" s="40">
        <f t="shared" si="17"/>
        <v>0</v>
      </c>
      <c r="G54" s="40">
        <f t="shared" si="17"/>
        <v>2283</v>
      </c>
      <c r="H54" s="40">
        <f t="shared" si="17"/>
        <v>0</v>
      </c>
      <c r="I54" s="40">
        <f t="shared" si="17"/>
        <v>2283</v>
      </c>
      <c r="J54" s="40">
        <f t="shared" si="17"/>
        <v>0</v>
      </c>
      <c r="K54" s="40">
        <f t="shared" si="17"/>
        <v>0</v>
      </c>
      <c r="L54" s="40">
        <f t="shared" si="17"/>
        <v>0</v>
      </c>
      <c r="M54" s="41">
        <f t="shared" si="17"/>
        <v>2283</v>
      </c>
      <c r="N54" s="12"/>
    </row>
    <row r="55" spans="1:14" s="5" customFormat="1" ht="12.75">
      <c r="A55" s="46" t="s">
        <v>45</v>
      </c>
      <c r="B55" s="47" t="s">
        <v>46</v>
      </c>
      <c r="C55" s="48">
        <f>C36+C39+C42+C45+C49+C52+C48</f>
        <v>1079</v>
      </c>
      <c r="D55" s="48">
        <f>D36+D39+D42+D45+D49+D52+D48</f>
        <v>434</v>
      </c>
      <c r="E55" s="48">
        <f>E36+E39+E42+E45+E49+E52+E48</f>
        <v>136</v>
      </c>
      <c r="F55" s="48">
        <f>F36+F39+F42+F45+F49+F52+F48</f>
        <v>27453</v>
      </c>
      <c r="G55" s="48">
        <f>G36+G39+G42+G45+G49+G52+G48</f>
        <v>2097</v>
      </c>
      <c r="H55" s="48">
        <f>H36+H39+H42+H45+H49+H52+H48</f>
        <v>0</v>
      </c>
      <c r="I55" s="48">
        <f>I36+I39+I42+I45+I49+I52+I48</f>
        <v>31199</v>
      </c>
      <c r="J55" s="48">
        <f>J36+J39+J42+J45+J49+J52+J48</f>
        <v>0</v>
      </c>
      <c r="K55" s="48">
        <f>K36+K39+K42+K45+K49+K52+K48</f>
        <v>0</v>
      </c>
      <c r="L55" s="48">
        <f>L36+L39+L42+L45+L49+L52+L48</f>
        <v>0</v>
      </c>
      <c r="M55" s="49">
        <f>M36+M39+M42+M45+M49+M52+M48</f>
        <v>31199</v>
      </c>
      <c r="N55" s="15"/>
    </row>
    <row r="56" spans="1:14" s="5" customFormat="1" ht="12.75">
      <c r="A56" s="52"/>
      <c r="B56" s="53" t="s">
        <v>129</v>
      </c>
      <c r="C56" s="54">
        <f>C37+C40+C43+C46+C53+C50</f>
        <v>0</v>
      </c>
      <c r="D56" s="54">
        <f>D37+D40+D43+D46+D53+D50</f>
        <v>20</v>
      </c>
      <c r="E56" s="54">
        <f>E37+E40+E43+E46+E53+E50</f>
        <v>-50</v>
      </c>
      <c r="F56" s="54">
        <f>F37+F40+F43+F46+F53+F50</f>
        <v>-580</v>
      </c>
      <c r="G56" s="54">
        <f>G37+G40+G43+G46+G53+G50</f>
        <v>186</v>
      </c>
      <c r="H56" s="54">
        <f>H37+H40+H43+H46+H53+H50</f>
        <v>0</v>
      </c>
      <c r="I56" s="54">
        <f>I37+I40+I43+I46+I53+I50</f>
        <v>-424</v>
      </c>
      <c r="J56" s="54">
        <f>J37+J40+J43+J46+J53+J50</f>
        <v>0</v>
      </c>
      <c r="K56" s="54">
        <f>K37+K40+K43+K46+K53+K50</f>
        <v>0</v>
      </c>
      <c r="L56" s="54">
        <f>L37+L40+L43+L46+L53+L50</f>
        <v>0</v>
      </c>
      <c r="M56" s="55">
        <f>M37+M40+M43+M46+M53+M50</f>
        <v>-424</v>
      </c>
      <c r="N56" s="15"/>
    </row>
    <row r="57" spans="1:22" s="5" customFormat="1" ht="13.5" thickBot="1">
      <c r="A57" s="144"/>
      <c r="B57" s="130" t="s">
        <v>140</v>
      </c>
      <c r="C57" s="131">
        <f>SUM(C55:C56)</f>
        <v>1079</v>
      </c>
      <c r="D57" s="131">
        <f aca="true" t="shared" si="18" ref="D57:M57">SUM(D55:D56)</f>
        <v>454</v>
      </c>
      <c r="E57" s="131">
        <f t="shared" si="18"/>
        <v>86</v>
      </c>
      <c r="F57" s="131">
        <f t="shared" si="18"/>
        <v>26873</v>
      </c>
      <c r="G57" s="131">
        <f t="shared" si="18"/>
        <v>2283</v>
      </c>
      <c r="H57" s="131">
        <f t="shared" si="18"/>
        <v>0</v>
      </c>
      <c r="I57" s="131">
        <f t="shared" si="18"/>
        <v>30775</v>
      </c>
      <c r="J57" s="131">
        <f t="shared" si="18"/>
        <v>0</v>
      </c>
      <c r="K57" s="131">
        <f t="shared" si="18"/>
        <v>0</v>
      </c>
      <c r="L57" s="131">
        <f t="shared" si="18"/>
        <v>0</v>
      </c>
      <c r="M57" s="145">
        <f t="shared" si="18"/>
        <v>30775</v>
      </c>
      <c r="N57" s="15"/>
      <c r="O57" s="135"/>
      <c r="P57" s="135"/>
      <c r="Q57" s="7"/>
      <c r="R57" s="136"/>
      <c r="S57" s="136"/>
      <c r="T57" s="125"/>
      <c r="U57" s="125"/>
      <c r="V57" s="125"/>
    </row>
    <row r="58" spans="1:19" ht="10.5" customHeight="1">
      <c r="A58" s="23" t="s">
        <v>47</v>
      </c>
      <c r="B58" s="24" t="s">
        <v>48</v>
      </c>
      <c r="C58" s="25"/>
      <c r="D58" s="25"/>
      <c r="E58" s="25">
        <v>410</v>
      </c>
      <c r="F58" s="25"/>
      <c r="G58" s="25"/>
      <c r="H58" s="25">
        <v>30</v>
      </c>
      <c r="I58" s="25">
        <f>SUM(C58:H58)</f>
        <v>440</v>
      </c>
      <c r="J58" s="25"/>
      <c r="K58" s="25"/>
      <c r="L58" s="25">
        <f>J58+K58</f>
        <v>0</v>
      </c>
      <c r="M58" s="27">
        <f t="shared" si="1"/>
        <v>440</v>
      </c>
      <c r="N58" s="7"/>
      <c r="O58" s="136"/>
      <c r="P58" s="136"/>
      <c r="Q58" s="136"/>
      <c r="R58" s="136"/>
      <c r="S58" s="136"/>
    </row>
    <row r="59" spans="1:19" ht="10.5" customHeight="1">
      <c r="A59" s="30"/>
      <c r="B59" s="31" t="s">
        <v>129</v>
      </c>
      <c r="C59" s="32"/>
      <c r="D59" s="32"/>
      <c r="E59" s="32"/>
      <c r="F59" s="32"/>
      <c r="G59" s="32"/>
      <c r="H59" s="32"/>
      <c r="I59" s="32">
        <f>SUM(C59:H59)</f>
        <v>0</v>
      </c>
      <c r="J59" s="32"/>
      <c r="K59" s="32"/>
      <c r="L59" s="32">
        <f>J59+K59</f>
        <v>0</v>
      </c>
      <c r="M59" s="33">
        <f t="shared" si="1"/>
        <v>0</v>
      </c>
      <c r="N59" s="7"/>
      <c r="O59" s="136"/>
      <c r="P59" s="136"/>
      <c r="Q59" s="136"/>
      <c r="R59" s="136"/>
      <c r="S59" s="136"/>
    </row>
    <row r="60" spans="1:19" ht="10.5" customHeight="1" thickBot="1">
      <c r="A60" s="38"/>
      <c r="B60" s="39" t="s">
        <v>197</v>
      </c>
      <c r="C60" s="40">
        <f>SUM(C58:C59)</f>
        <v>0</v>
      </c>
      <c r="D60" s="40">
        <f aca="true" t="shared" si="19" ref="D60:M60">SUM(D58:D59)</f>
        <v>0</v>
      </c>
      <c r="E60" s="40">
        <f t="shared" si="19"/>
        <v>410</v>
      </c>
      <c r="F60" s="40">
        <f t="shared" si="19"/>
        <v>0</v>
      </c>
      <c r="G60" s="40">
        <f t="shared" si="19"/>
        <v>0</v>
      </c>
      <c r="H60" s="40">
        <f t="shared" si="19"/>
        <v>30</v>
      </c>
      <c r="I60" s="40">
        <f t="shared" si="19"/>
        <v>440</v>
      </c>
      <c r="J60" s="40">
        <f t="shared" si="19"/>
        <v>0</v>
      </c>
      <c r="K60" s="40">
        <f t="shared" si="19"/>
        <v>0</v>
      </c>
      <c r="L60" s="40">
        <f t="shared" si="19"/>
        <v>0</v>
      </c>
      <c r="M60" s="41">
        <f t="shared" si="19"/>
        <v>440</v>
      </c>
      <c r="N60" s="7"/>
      <c r="O60" s="136"/>
      <c r="P60" s="136"/>
      <c r="Q60" s="136"/>
      <c r="R60" s="136"/>
      <c r="S60" s="136"/>
    </row>
    <row r="61" spans="1:19" s="125" customFormat="1" ht="10.5" customHeight="1">
      <c r="A61" s="42" t="s">
        <v>49</v>
      </c>
      <c r="B61" s="43" t="s">
        <v>50</v>
      </c>
      <c r="C61" s="44">
        <v>351</v>
      </c>
      <c r="D61" s="44">
        <v>87</v>
      </c>
      <c r="E61" s="44">
        <v>643</v>
      </c>
      <c r="F61" s="44"/>
      <c r="G61" s="44"/>
      <c r="H61" s="44"/>
      <c r="I61" s="44">
        <f>SUM(C61:H61)</f>
        <v>1081</v>
      </c>
      <c r="J61" s="44"/>
      <c r="K61" s="44"/>
      <c r="L61" s="44">
        <f>J61+K61</f>
        <v>0</v>
      </c>
      <c r="M61" s="45">
        <f t="shared" si="1"/>
        <v>1081</v>
      </c>
      <c r="N61" s="136"/>
      <c r="O61" s="136"/>
      <c r="P61" s="136"/>
      <c r="Q61" s="136"/>
      <c r="R61" s="136"/>
      <c r="S61" s="136"/>
    </row>
    <row r="62" spans="1:19" ht="10.5" customHeight="1">
      <c r="A62" s="30"/>
      <c r="B62" s="31" t="s">
        <v>129</v>
      </c>
      <c r="C62" s="32">
        <v>0</v>
      </c>
      <c r="D62" s="32"/>
      <c r="E62" s="32"/>
      <c r="F62" s="32"/>
      <c r="G62" s="32"/>
      <c r="H62" s="32"/>
      <c r="I62" s="32">
        <f>SUM(C62:H62)</f>
        <v>0</v>
      </c>
      <c r="J62" s="32"/>
      <c r="K62" s="32"/>
      <c r="L62" s="32"/>
      <c r="M62" s="33">
        <f t="shared" si="1"/>
        <v>0</v>
      </c>
      <c r="N62" s="7"/>
      <c r="O62" s="136"/>
      <c r="P62" s="136"/>
      <c r="Q62" s="136"/>
      <c r="R62" s="136"/>
      <c r="S62" s="136"/>
    </row>
    <row r="63" spans="1:19" s="126" customFormat="1" ht="10.5" customHeight="1" thickBot="1">
      <c r="A63" s="38"/>
      <c r="B63" s="39" t="s">
        <v>169</v>
      </c>
      <c r="C63" s="40">
        <f>SUM(C61:C62)</f>
        <v>351</v>
      </c>
      <c r="D63" s="40">
        <f aca="true" t="shared" si="20" ref="D63:M63">SUM(D61:D62)</f>
        <v>87</v>
      </c>
      <c r="E63" s="40">
        <f t="shared" si="20"/>
        <v>643</v>
      </c>
      <c r="F63" s="40">
        <f t="shared" si="20"/>
        <v>0</v>
      </c>
      <c r="G63" s="40">
        <f t="shared" si="20"/>
        <v>0</v>
      </c>
      <c r="H63" s="40">
        <f t="shared" si="20"/>
        <v>0</v>
      </c>
      <c r="I63" s="40">
        <f t="shared" si="20"/>
        <v>1081</v>
      </c>
      <c r="J63" s="40">
        <f t="shared" si="20"/>
        <v>0</v>
      </c>
      <c r="K63" s="40">
        <f t="shared" si="20"/>
        <v>0</v>
      </c>
      <c r="L63" s="40">
        <f t="shared" si="20"/>
        <v>0</v>
      </c>
      <c r="M63" s="41">
        <f t="shared" si="20"/>
        <v>1081</v>
      </c>
      <c r="N63" s="7"/>
      <c r="O63" s="136"/>
      <c r="P63" s="136"/>
      <c r="Q63" s="136"/>
      <c r="R63" s="136"/>
      <c r="S63" s="136"/>
    </row>
    <row r="64" spans="1:19" s="5" customFormat="1" ht="11.25" customHeight="1">
      <c r="A64" s="66" t="s">
        <v>51</v>
      </c>
      <c r="B64" s="67" t="s">
        <v>52</v>
      </c>
      <c r="C64" s="68">
        <f>C58+C61</f>
        <v>351</v>
      </c>
      <c r="D64" s="68">
        <f aca="true" t="shared" si="21" ref="D64:M64">D58+D61</f>
        <v>87</v>
      </c>
      <c r="E64" s="68">
        <f t="shared" si="21"/>
        <v>1053</v>
      </c>
      <c r="F64" s="68">
        <f t="shared" si="21"/>
        <v>0</v>
      </c>
      <c r="G64" s="68">
        <f t="shared" si="21"/>
        <v>0</v>
      </c>
      <c r="H64" s="68">
        <f t="shared" si="21"/>
        <v>30</v>
      </c>
      <c r="I64" s="68">
        <f t="shared" si="21"/>
        <v>1521</v>
      </c>
      <c r="J64" s="68">
        <f t="shared" si="21"/>
        <v>0</v>
      </c>
      <c r="K64" s="68">
        <f t="shared" si="21"/>
        <v>0</v>
      </c>
      <c r="L64" s="68">
        <f t="shared" si="21"/>
        <v>0</v>
      </c>
      <c r="M64" s="152">
        <f t="shared" si="21"/>
        <v>1521</v>
      </c>
      <c r="N64" s="15"/>
      <c r="O64" s="135"/>
      <c r="P64" s="135"/>
      <c r="Q64" s="135"/>
      <c r="R64" s="135"/>
      <c r="S64" s="135"/>
    </row>
    <row r="65" spans="1:19" s="5" customFormat="1" ht="11.25" customHeight="1">
      <c r="A65" s="52"/>
      <c r="B65" s="53" t="s">
        <v>181</v>
      </c>
      <c r="C65" s="54">
        <f>C62+C59</f>
        <v>0</v>
      </c>
      <c r="D65" s="54">
        <f aca="true" t="shared" si="22" ref="D65:M65">D62+D59</f>
        <v>0</v>
      </c>
      <c r="E65" s="54">
        <f t="shared" si="22"/>
        <v>0</v>
      </c>
      <c r="F65" s="54">
        <f t="shared" si="22"/>
        <v>0</v>
      </c>
      <c r="G65" s="54">
        <f t="shared" si="22"/>
        <v>0</v>
      </c>
      <c r="H65" s="54">
        <f t="shared" si="22"/>
        <v>0</v>
      </c>
      <c r="I65" s="54">
        <f t="shared" si="22"/>
        <v>0</v>
      </c>
      <c r="J65" s="54">
        <f t="shared" si="22"/>
        <v>0</v>
      </c>
      <c r="K65" s="54">
        <f t="shared" si="22"/>
        <v>0</v>
      </c>
      <c r="L65" s="54">
        <f t="shared" si="22"/>
        <v>0</v>
      </c>
      <c r="M65" s="55">
        <f t="shared" si="22"/>
        <v>0</v>
      </c>
      <c r="N65" s="15"/>
      <c r="O65" s="135"/>
      <c r="P65" s="135"/>
      <c r="Q65" s="135"/>
      <c r="R65" s="135"/>
      <c r="S65" s="135"/>
    </row>
    <row r="66" spans="1:14" s="5" customFormat="1" ht="11.25" customHeight="1" thickBot="1">
      <c r="A66" s="144"/>
      <c r="B66" s="130" t="s">
        <v>170</v>
      </c>
      <c r="C66" s="131">
        <f>SUM(C64:C65)</f>
        <v>351</v>
      </c>
      <c r="D66" s="131">
        <f aca="true" t="shared" si="23" ref="D66:M66">SUM(D64:D65)</f>
        <v>87</v>
      </c>
      <c r="E66" s="131">
        <f t="shared" si="23"/>
        <v>1053</v>
      </c>
      <c r="F66" s="131">
        <f t="shared" si="23"/>
        <v>0</v>
      </c>
      <c r="G66" s="131">
        <f t="shared" si="23"/>
        <v>0</v>
      </c>
      <c r="H66" s="131">
        <f t="shared" si="23"/>
        <v>30</v>
      </c>
      <c r="I66" s="131">
        <f t="shared" si="23"/>
        <v>1521</v>
      </c>
      <c r="J66" s="131">
        <f t="shared" si="23"/>
        <v>0</v>
      </c>
      <c r="K66" s="131">
        <f t="shared" si="23"/>
        <v>0</v>
      </c>
      <c r="L66" s="131">
        <f t="shared" si="23"/>
        <v>0</v>
      </c>
      <c r="M66" s="145">
        <f t="shared" si="23"/>
        <v>1521</v>
      </c>
      <c r="N66" s="15"/>
    </row>
    <row r="67" spans="1:14" ht="11.25" customHeight="1">
      <c r="A67" s="23" t="s">
        <v>53</v>
      </c>
      <c r="B67" s="24" t="s">
        <v>54</v>
      </c>
      <c r="C67" s="25"/>
      <c r="D67" s="25"/>
      <c r="E67" s="25">
        <v>215</v>
      </c>
      <c r="F67" s="25"/>
      <c r="G67" s="25"/>
      <c r="H67" s="25"/>
      <c r="I67" s="25">
        <f>SUM(C67:H67)</f>
        <v>215</v>
      </c>
      <c r="J67" s="25"/>
      <c r="K67" s="25"/>
      <c r="L67" s="25">
        <f>J67+K67</f>
        <v>0</v>
      </c>
      <c r="M67" s="27">
        <f t="shared" si="1"/>
        <v>215</v>
      </c>
      <c r="N67" s="7"/>
    </row>
    <row r="68" spans="1:14" s="124" customFormat="1" ht="11.25" customHeight="1">
      <c r="A68" s="134"/>
      <c r="B68" s="132" t="s">
        <v>129</v>
      </c>
      <c r="C68" s="133"/>
      <c r="D68" s="133"/>
      <c r="E68" s="133">
        <v>0</v>
      </c>
      <c r="F68" s="133"/>
      <c r="G68" s="133"/>
      <c r="H68" s="133"/>
      <c r="I68" s="32">
        <f>SUM(C68:H68)</f>
        <v>0</v>
      </c>
      <c r="J68" s="133"/>
      <c r="K68" s="133"/>
      <c r="L68" s="133"/>
      <c r="M68" s="33">
        <f t="shared" si="1"/>
        <v>0</v>
      </c>
      <c r="N68" s="123"/>
    </row>
    <row r="69" spans="1:14" ht="11.25" customHeight="1" thickBot="1">
      <c r="A69" s="38"/>
      <c r="B69" s="39" t="s">
        <v>160</v>
      </c>
      <c r="C69" s="40">
        <f>SUM(C67:C68)</f>
        <v>0</v>
      </c>
      <c r="D69" s="40">
        <f aca="true" t="shared" si="24" ref="D69:M69">SUM(D67:D68)</f>
        <v>0</v>
      </c>
      <c r="E69" s="40">
        <f t="shared" si="24"/>
        <v>215</v>
      </c>
      <c r="F69" s="40">
        <f t="shared" si="24"/>
        <v>0</v>
      </c>
      <c r="G69" s="40">
        <f t="shared" si="24"/>
        <v>0</v>
      </c>
      <c r="H69" s="40">
        <f t="shared" si="24"/>
        <v>0</v>
      </c>
      <c r="I69" s="40">
        <f t="shared" si="24"/>
        <v>215</v>
      </c>
      <c r="J69" s="40">
        <f t="shared" si="24"/>
        <v>0</v>
      </c>
      <c r="K69" s="40">
        <f t="shared" si="24"/>
        <v>0</v>
      </c>
      <c r="L69" s="40">
        <f t="shared" si="24"/>
        <v>0</v>
      </c>
      <c r="M69" s="41">
        <f t="shared" si="24"/>
        <v>215</v>
      </c>
      <c r="N69" s="7"/>
    </row>
    <row r="70" spans="1:14" ht="11.25" customHeight="1">
      <c r="A70" s="42" t="s">
        <v>55</v>
      </c>
      <c r="B70" s="43" t="s">
        <v>56</v>
      </c>
      <c r="C70" s="44"/>
      <c r="D70" s="44"/>
      <c r="E70" s="44">
        <v>17584</v>
      </c>
      <c r="F70" s="44"/>
      <c r="G70" s="44"/>
      <c r="H70" s="44"/>
      <c r="I70" s="44">
        <f>SUM(C70:H70)</f>
        <v>17584</v>
      </c>
      <c r="J70" s="44">
        <v>13333</v>
      </c>
      <c r="K70" s="44">
        <v>9000</v>
      </c>
      <c r="L70" s="44">
        <f>J70+K70</f>
        <v>22333</v>
      </c>
      <c r="M70" s="45">
        <f t="shared" si="1"/>
        <v>39917</v>
      </c>
      <c r="N70" s="7"/>
    </row>
    <row r="71" spans="1:14" ht="11.25" customHeight="1">
      <c r="A71" s="30"/>
      <c r="B71" s="31" t="s">
        <v>129</v>
      </c>
      <c r="C71" s="32"/>
      <c r="D71" s="32"/>
      <c r="E71" s="32">
        <v>-525</v>
      </c>
      <c r="F71" s="32"/>
      <c r="G71" s="32"/>
      <c r="H71" s="32"/>
      <c r="I71" s="32">
        <f>SUM(C71:H71)</f>
        <v>-525</v>
      </c>
      <c r="J71" s="32"/>
      <c r="K71" s="32">
        <v>-3000</v>
      </c>
      <c r="L71" s="32">
        <f>J71+K71</f>
        <v>-3000</v>
      </c>
      <c r="M71" s="33">
        <f t="shared" si="1"/>
        <v>-3525</v>
      </c>
      <c r="N71" s="7"/>
    </row>
    <row r="72" spans="1:14" ht="11.25" customHeight="1" thickBot="1">
      <c r="A72" s="34"/>
      <c r="B72" s="35" t="s">
        <v>182</v>
      </c>
      <c r="C72" s="36">
        <f>SUM(C70:C71)</f>
        <v>0</v>
      </c>
      <c r="D72" s="36">
        <f aca="true" t="shared" si="25" ref="D72:M72">SUM(D70:D71)</f>
        <v>0</v>
      </c>
      <c r="E72" s="36">
        <f t="shared" si="25"/>
        <v>17059</v>
      </c>
      <c r="F72" s="36">
        <f t="shared" si="25"/>
        <v>0</v>
      </c>
      <c r="G72" s="36">
        <f t="shared" si="25"/>
        <v>0</v>
      </c>
      <c r="H72" s="36">
        <f t="shared" si="25"/>
        <v>0</v>
      </c>
      <c r="I72" s="36">
        <f t="shared" si="25"/>
        <v>17059</v>
      </c>
      <c r="J72" s="36">
        <f t="shared" si="25"/>
        <v>13333</v>
      </c>
      <c r="K72" s="36">
        <f t="shared" si="25"/>
        <v>6000</v>
      </c>
      <c r="L72" s="36">
        <f t="shared" si="25"/>
        <v>19333</v>
      </c>
      <c r="M72" s="37">
        <f t="shared" si="25"/>
        <v>36392</v>
      </c>
      <c r="N72" s="7"/>
    </row>
    <row r="73" spans="1:14" ht="11.25" customHeight="1">
      <c r="A73" s="23" t="s">
        <v>57</v>
      </c>
      <c r="B73" s="24" t="s">
        <v>59</v>
      </c>
      <c r="C73" s="25">
        <v>1318</v>
      </c>
      <c r="D73" s="25">
        <v>518</v>
      </c>
      <c r="E73" s="25">
        <v>9787</v>
      </c>
      <c r="F73" s="25"/>
      <c r="G73" s="25"/>
      <c r="H73" s="25"/>
      <c r="I73" s="25">
        <f>SUM(C73:H73)</f>
        <v>11623</v>
      </c>
      <c r="J73" s="25"/>
      <c r="K73" s="25"/>
      <c r="L73" s="25">
        <f>J73+K73</f>
        <v>0</v>
      </c>
      <c r="M73" s="27">
        <f t="shared" si="1"/>
        <v>11623</v>
      </c>
      <c r="N73" s="7"/>
    </row>
    <row r="74" spans="1:14" ht="11.25" customHeight="1">
      <c r="A74" s="30"/>
      <c r="B74" s="132" t="s">
        <v>129</v>
      </c>
      <c r="C74" s="32">
        <v>-140</v>
      </c>
      <c r="D74" s="32"/>
      <c r="E74" s="32"/>
      <c r="F74" s="32"/>
      <c r="G74" s="32"/>
      <c r="H74" s="32"/>
      <c r="I74" s="32">
        <f>SUM(C74:H74)</f>
        <v>-140</v>
      </c>
      <c r="J74" s="32"/>
      <c r="K74" s="32"/>
      <c r="L74" s="32"/>
      <c r="M74" s="33">
        <f t="shared" si="1"/>
        <v>-140</v>
      </c>
      <c r="N74" s="7"/>
    </row>
    <row r="75" spans="1:14" ht="11.25" customHeight="1" thickBot="1">
      <c r="A75" s="38"/>
      <c r="B75" s="39" t="s">
        <v>161</v>
      </c>
      <c r="C75" s="40">
        <f>SUM(C73:C74)</f>
        <v>1178</v>
      </c>
      <c r="D75" s="40">
        <f aca="true" t="shared" si="26" ref="D75:M75">SUM(D73:D74)</f>
        <v>518</v>
      </c>
      <c r="E75" s="40">
        <f t="shared" si="26"/>
        <v>9787</v>
      </c>
      <c r="F75" s="40">
        <f t="shared" si="26"/>
        <v>0</v>
      </c>
      <c r="G75" s="40">
        <f t="shared" si="26"/>
        <v>0</v>
      </c>
      <c r="H75" s="40">
        <f t="shared" si="26"/>
        <v>0</v>
      </c>
      <c r="I75" s="40">
        <f t="shared" si="26"/>
        <v>11483</v>
      </c>
      <c r="J75" s="40">
        <f t="shared" si="26"/>
        <v>0</v>
      </c>
      <c r="K75" s="40">
        <f t="shared" si="26"/>
        <v>0</v>
      </c>
      <c r="L75" s="40">
        <f t="shared" si="26"/>
        <v>0</v>
      </c>
      <c r="M75" s="41">
        <f t="shared" si="26"/>
        <v>11483</v>
      </c>
      <c r="N75" s="7"/>
    </row>
    <row r="76" spans="1:14" ht="11.25" customHeight="1">
      <c r="A76" s="42" t="s">
        <v>60</v>
      </c>
      <c r="B76" s="43" t="s">
        <v>61</v>
      </c>
      <c r="C76" s="44"/>
      <c r="D76" s="44"/>
      <c r="E76" s="44"/>
      <c r="F76" s="44"/>
      <c r="G76" s="44">
        <v>395</v>
      </c>
      <c r="H76" s="44"/>
      <c r="I76" s="44">
        <f>SUM(C76:H76)</f>
        <v>395</v>
      </c>
      <c r="J76" s="44"/>
      <c r="K76" s="44"/>
      <c r="L76" s="44">
        <f>J76+K76</f>
        <v>0</v>
      </c>
      <c r="M76" s="45">
        <f t="shared" si="1"/>
        <v>395</v>
      </c>
      <c r="N76" s="7"/>
    </row>
    <row r="77" spans="1:14" ht="11.25" customHeight="1">
      <c r="A77" s="30"/>
      <c r="B77" s="31" t="s">
        <v>129</v>
      </c>
      <c r="C77" s="32"/>
      <c r="D77" s="32"/>
      <c r="E77" s="32"/>
      <c r="F77" s="32"/>
      <c r="G77" s="32">
        <v>100</v>
      </c>
      <c r="H77" s="32"/>
      <c r="I77" s="32">
        <f>SUM(C77:H77)</f>
        <v>100</v>
      </c>
      <c r="J77" s="32"/>
      <c r="K77" s="32"/>
      <c r="L77" s="32"/>
      <c r="M77" s="33">
        <f t="shared" si="1"/>
        <v>100</v>
      </c>
      <c r="N77" s="7"/>
    </row>
    <row r="78" spans="1:14" ht="11.25" customHeight="1" thickBot="1">
      <c r="A78" s="38"/>
      <c r="B78" s="39" t="s">
        <v>171</v>
      </c>
      <c r="C78" s="40">
        <f>SUM(C76:C77)</f>
        <v>0</v>
      </c>
      <c r="D78" s="40">
        <f aca="true" t="shared" si="27" ref="D78:I78">SUM(D76:D77)</f>
        <v>0</v>
      </c>
      <c r="E78" s="40">
        <f t="shared" si="27"/>
        <v>0</v>
      </c>
      <c r="F78" s="40">
        <f t="shared" si="27"/>
        <v>0</v>
      </c>
      <c r="G78" s="40">
        <f t="shared" si="27"/>
        <v>495</v>
      </c>
      <c r="H78" s="40">
        <f t="shared" si="27"/>
        <v>0</v>
      </c>
      <c r="I78" s="40">
        <f t="shared" si="27"/>
        <v>495</v>
      </c>
      <c r="J78" s="40"/>
      <c r="K78" s="40"/>
      <c r="L78" s="40"/>
      <c r="M78" s="41">
        <f t="shared" si="1"/>
        <v>495</v>
      </c>
      <c r="N78" s="7"/>
    </row>
    <row r="79" spans="1:14" ht="12.75">
      <c r="A79" s="42" t="s">
        <v>64</v>
      </c>
      <c r="B79" s="43" t="s">
        <v>65</v>
      </c>
      <c r="C79" s="44">
        <v>53</v>
      </c>
      <c r="D79" s="44">
        <v>10</v>
      </c>
      <c r="E79" s="44">
        <v>563</v>
      </c>
      <c r="F79" s="44"/>
      <c r="G79" s="44">
        <v>825</v>
      </c>
      <c r="H79" s="44"/>
      <c r="I79" s="44">
        <f>SUM(C79:H79)</f>
        <v>1451</v>
      </c>
      <c r="J79" s="44"/>
      <c r="K79" s="44"/>
      <c r="L79" s="44">
        <f>J79+K79</f>
        <v>0</v>
      </c>
      <c r="M79" s="45">
        <f t="shared" si="1"/>
        <v>1451</v>
      </c>
      <c r="N79" s="7"/>
    </row>
    <row r="80" spans="1:14" ht="12.75">
      <c r="A80" s="30"/>
      <c r="B80" s="31" t="s">
        <v>129</v>
      </c>
      <c r="C80" s="32"/>
      <c r="D80" s="32">
        <v>0</v>
      </c>
      <c r="E80" s="32">
        <v>-396</v>
      </c>
      <c r="F80" s="32"/>
      <c r="G80" s="32"/>
      <c r="H80" s="32"/>
      <c r="I80" s="32">
        <f>SUM(C80:H80)</f>
        <v>-396</v>
      </c>
      <c r="J80" s="32"/>
      <c r="K80" s="32"/>
      <c r="L80" s="32">
        <f>J80+K80</f>
        <v>0</v>
      </c>
      <c r="M80" s="33">
        <f t="shared" si="1"/>
        <v>-396</v>
      </c>
      <c r="N80" s="7"/>
    </row>
    <row r="81" spans="1:14" ht="13.5" thickBot="1">
      <c r="A81" s="38"/>
      <c r="B81" s="39" t="s">
        <v>183</v>
      </c>
      <c r="C81" s="40">
        <f>SUM(C79:C80)</f>
        <v>53</v>
      </c>
      <c r="D81" s="40">
        <f aca="true" t="shared" si="28" ref="D81:M81">SUM(D79:D80)</f>
        <v>10</v>
      </c>
      <c r="E81" s="40">
        <f t="shared" si="28"/>
        <v>167</v>
      </c>
      <c r="F81" s="40">
        <f t="shared" si="28"/>
        <v>0</v>
      </c>
      <c r="G81" s="40">
        <f t="shared" si="28"/>
        <v>825</v>
      </c>
      <c r="H81" s="40">
        <f t="shared" si="28"/>
        <v>0</v>
      </c>
      <c r="I81" s="40">
        <f t="shared" si="28"/>
        <v>1055</v>
      </c>
      <c r="J81" s="40">
        <f t="shared" si="28"/>
        <v>0</v>
      </c>
      <c r="K81" s="40">
        <f t="shared" si="28"/>
        <v>0</v>
      </c>
      <c r="L81" s="40">
        <f t="shared" si="28"/>
        <v>0</v>
      </c>
      <c r="M81" s="41">
        <f t="shared" si="28"/>
        <v>1055</v>
      </c>
      <c r="N81" s="7"/>
    </row>
    <row r="82" spans="1:14" ht="12.75">
      <c r="A82" s="23" t="s">
        <v>62</v>
      </c>
      <c r="B82" s="24" t="s">
        <v>63</v>
      </c>
      <c r="C82" s="25"/>
      <c r="D82" s="25"/>
      <c r="E82" s="25"/>
      <c r="F82" s="25"/>
      <c r="G82" s="25">
        <v>6200</v>
      </c>
      <c r="H82" s="25"/>
      <c r="I82" s="25">
        <f>SUM(C82:H82)</f>
        <v>6200</v>
      </c>
      <c r="J82" s="25"/>
      <c r="K82" s="25"/>
      <c r="L82" s="25">
        <f>J82+K82</f>
        <v>0</v>
      </c>
      <c r="M82" s="27">
        <f t="shared" si="1"/>
        <v>6200</v>
      </c>
      <c r="N82" s="7"/>
    </row>
    <row r="83" spans="1:14" ht="12.75">
      <c r="A83" s="30"/>
      <c r="B83" s="31" t="s">
        <v>129</v>
      </c>
      <c r="C83" s="32"/>
      <c r="D83" s="32"/>
      <c r="E83" s="32"/>
      <c r="F83" s="32"/>
      <c r="G83" s="44">
        <v>0</v>
      </c>
      <c r="H83" s="32"/>
      <c r="I83" s="32">
        <f>SUM(C83:H83)</f>
        <v>0</v>
      </c>
      <c r="J83" s="32"/>
      <c r="K83" s="32"/>
      <c r="L83" s="32">
        <f>J83+K83</f>
        <v>0</v>
      </c>
      <c r="M83" s="33">
        <f t="shared" si="1"/>
        <v>0</v>
      </c>
      <c r="N83" s="7"/>
    </row>
    <row r="84" spans="1:14" ht="13.5" thickBot="1">
      <c r="A84" s="38"/>
      <c r="B84" s="39" t="s">
        <v>141</v>
      </c>
      <c r="C84" s="40">
        <f>SUM(C82:C83)</f>
        <v>0</v>
      </c>
      <c r="D84" s="40">
        <f aca="true" t="shared" si="29" ref="D84:M84">SUM(D82:D83)</f>
        <v>0</v>
      </c>
      <c r="E84" s="40">
        <f t="shared" si="29"/>
        <v>0</v>
      </c>
      <c r="F84" s="40">
        <f t="shared" si="29"/>
        <v>0</v>
      </c>
      <c r="G84" s="40">
        <f t="shared" si="29"/>
        <v>6200</v>
      </c>
      <c r="H84" s="40">
        <f t="shared" si="29"/>
        <v>0</v>
      </c>
      <c r="I84" s="40">
        <f t="shared" si="29"/>
        <v>6200</v>
      </c>
      <c r="J84" s="40">
        <f t="shared" si="29"/>
        <v>0</v>
      </c>
      <c r="K84" s="40">
        <f t="shared" si="29"/>
        <v>0</v>
      </c>
      <c r="L84" s="40">
        <f t="shared" si="29"/>
        <v>0</v>
      </c>
      <c r="M84" s="41">
        <f t="shared" si="29"/>
        <v>6200</v>
      </c>
      <c r="N84" s="7"/>
    </row>
    <row r="85" spans="1:14" ht="11.25" customHeight="1">
      <c r="A85" s="23" t="s">
        <v>194</v>
      </c>
      <c r="B85" s="24" t="s">
        <v>195</v>
      </c>
      <c r="C85" s="25"/>
      <c r="D85" s="25"/>
      <c r="E85" s="25"/>
      <c r="F85" s="25"/>
      <c r="G85" s="25"/>
      <c r="H85" s="25"/>
      <c r="I85" s="25">
        <f>SUM(C85:H85)</f>
        <v>0</v>
      </c>
      <c r="J85" s="25"/>
      <c r="K85" s="25"/>
      <c r="L85" s="25">
        <f>SUM(J85:K85)</f>
        <v>0</v>
      </c>
      <c r="M85" s="27">
        <f>I85+L85</f>
        <v>0</v>
      </c>
      <c r="N85" s="7"/>
    </row>
    <row r="86" spans="1:14" ht="11.25" customHeight="1">
      <c r="A86" s="30" t="s">
        <v>174</v>
      </c>
      <c r="B86" s="31" t="s">
        <v>184</v>
      </c>
      <c r="C86" s="32"/>
      <c r="D86" s="32"/>
      <c r="E86" s="32"/>
      <c r="F86" s="32"/>
      <c r="G86" s="32"/>
      <c r="H86" s="32"/>
      <c r="I86" s="32">
        <f>SUM(C86:H86)</f>
        <v>0</v>
      </c>
      <c r="J86" s="32"/>
      <c r="K86" s="32"/>
      <c r="L86" s="32">
        <f>SUM(J86:K86)</f>
        <v>0</v>
      </c>
      <c r="M86" s="33">
        <f>I86+L86</f>
        <v>0</v>
      </c>
      <c r="N86" s="7"/>
    </row>
    <row r="87" spans="1:14" ht="11.25" customHeight="1" thickBot="1">
      <c r="A87" s="38"/>
      <c r="B87" s="39" t="s">
        <v>175</v>
      </c>
      <c r="C87" s="40">
        <f>SUM(C85:C86)</f>
        <v>0</v>
      </c>
      <c r="D87" s="40">
        <f aca="true" t="shared" si="30" ref="D87:M87">SUM(D85:D86)</f>
        <v>0</v>
      </c>
      <c r="E87" s="40">
        <f t="shared" si="30"/>
        <v>0</v>
      </c>
      <c r="F87" s="40">
        <f t="shared" si="30"/>
        <v>0</v>
      </c>
      <c r="G87" s="40">
        <f t="shared" si="30"/>
        <v>0</v>
      </c>
      <c r="H87" s="40">
        <f t="shared" si="30"/>
        <v>0</v>
      </c>
      <c r="I87" s="40">
        <f t="shared" si="30"/>
        <v>0</v>
      </c>
      <c r="J87" s="40">
        <f t="shared" si="30"/>
        <v>0</v>
      </c>
      <c r="K87" s="40">
        <f t="shared" si="30"/>
        <v>0</v>
      </c>
      <c r="L87" s="40">
        <f t="shared" si="30"/>
        <v>0</v>
      </c>
      <c r="M87" s="41">
        <f t="shared" si="30"/>
        <v>0</v>
      </c>
      <c r="N87" s="7"/>
    </row>
    <row r="88" spans="1:14" s="2" customFormat="1" ht="11.25" customHeight="1">
      <c r="A88" s="127" t="s">
        <v>66</v>
      </c>
      <c r="B88" s="128" t="s">
        <v>67</v>
      </c>
      <c r="C88" s="129">
        <f>C67+C70+C76+C79+C82+C73+C85</f>
        <v>1371</v>
      </c>
      <c r="D88" s="129">
        <f>D67+D70+D76+D79+D82+D73+D85</f>
        <v>528</v>
      </c>
      <c r="E88" s="129">
        <f>E67+E70+E76+E79+E82+E73+E85</f>
        <v>28149</v>
      </c>
      <c r="F88" s="129">
        <f>F67+F70+F76+F79+F82+F73+F85</f>
        <v>0</v>
      </c>
      <c r="G88" s="129">
        <f>G67+G70+G76+G79+G82+G73+G85</f>
        <v>7420</v>
      </c>
      <c r="H88" s="129">
        <f>H67+H70+H76+H79+H82+H73+H85</f>
        <v>0</v>
      </c>
      <c r="I88" s="129">
        <f>I67+I70+I76+I79+I82+I73+I85</f>
        <v>37468</v>
      </c>
      <c r="J88" s="129">
        <f>J67+J70+J76+J79+J82+J73+J85</f>
        <v>13333</v>
      </c>
      <c r="K88" s="129">
        <f>K67+K70+K76+K79+K82+K73+K85</f>
        <v>9000</v>
      </c>
      <c r="L88" s="129">
        <f>L67+L70+L76+L79+L82+L73+L85</f>
        <v>22333</v>
      </c>
      <c r="M88" s="153">
        <f>M67+M70+M76+M79+M82+M73+M85</f>
        <v>59801</v>
      </c>
      <c r="N88" s="12"/>
    </row>
    <row r="89" spans="1:14" s="2" customFormat="1" ht="11.25" customHeight="1">
      <c r="A89" s="88"/>
      <c r="B89" s="82" t="s">
        <v>129</v>
      </c>
      <c r="C89" s="83">
        <f>C83+C80+C71+C68+C74+C77+C86</f>
        <v>-140</v>
      </c>
      <c r="D89" s="83">
        <f>D83+D80+D71+D68+D74+D77+D86</f>
        <v>0</v>
      </c>
      <c r="E89" s="83">
        <f>E83+E80+E71+E68+E74+E77+E86</f>
        <v>-921</v>
      </c>
      <c r="F89" s="83">
        <f>F83+F80+F71+F68+F74+F77+F86</f>
        <v>0</v>
      </c>
      <c r="G89" s="83">
        <f>G83+G80+G71+G68+G74+G77+G86</f>
        <v>100</v>
      </c>
      <c r="H89" s="83">
        <f>H83+H80+H71+H68+H74+H77+H86</f>
        <v>0</v>
      </c>
      <c r="I89" s="83">
        <f>I83+I80+I71+I68+I74+I77+I86</f>
        <v>-961</v>
      </c>
      <c r="J89" s="83">
        <f>J83+J80+J71+J68+J74+J77+J86</f>
        <v>0</v>
      </c>
      <c r="K89" s="83">
        <f>K83+K80+K71+K68+K74+K77+K86</f>
        <v>-3000</v>
      </c>
      <c r="L89" s="83">
        <f>L83+L80+L71+L68+L74+L77+L86</f>
        <v>-3000</v>
      </c>
      <c r="M89" s="89">
        <f>M83+M80+M71+M68+M74+M77+M86</f>
        <v>-3961</v>
      </c>
      <c r="N89" s="7"/>
    </row>
    <row r="90" spans="1:14" s="2" customFormat="1" ht="11.25" customHeight="1" thickBot="1">
      <c r="A90" s="147"/>
      <c r="B90" s="148" t="s">
        <v>185</v>
      </c>
      <c r="C90" s="149">
        <f>SUM(C88:C89)</f>
        <v>1231</v>
      </c>
      <c r="D90" s="149">
        <f aca="true" t="shared" si="31" ref="D90:M90">SUM(D88:D89)</f>
        <v>528</v>
      </c>
      <c r="E90" s="149">
        <f t="shared" si="31"/>
        <v>27228</v>
      </c>
      <c r="F90" s="149">
        <f t="shared" si="31"/>
        <v>0</v>
      </c>
      <c r="G90" s="149">
        <f t="shared" si="31"/>
        <v>7520</v>
      </c>
      <c r="H90" s="149">
        <f t="shared" si="31"/>
        <v>0</v>
      </c>
      <c r="I90" s="149">
        <f t="shared" si="31"/>
        <v>36507</v>
      </c>
      <c r="J90" s="149">
        <f t="shared" si="31"/>
        <v>13333</v>
      </c>
      <c r="K90" s="149">
        <f t="shared" si="31"/>
        <v>6000</v>
      </c>
      <c r="L90" s="149">
        <f t="shared" si="31"/>
        <v>19333</v>
      </c>
      <c r="M90" s="150">
        <f t="shared" si="31"/>
        <v>55840</v>
      </c>
      <c r="N90" s="7"/>
    </row>
    <row r="91" spans="1:14" ht="11.25" customHeight="1">
      <c r="A91" s="23" t="s">
        <v>125</v>
      </c>
      <c r="B91" s="24" t="s">
        <v>186</v>
      </c>
      <c r="C91" s="25">
        <v>5283</v>
      </c>
      <c r="D91" s="25">
        <v>1796</v>
      </c>
      <c r="E91" s="25">
        <v>1214</v>
      </c>
      <c r="F91" s="25"/>
      <c r="G91" s="25"/>
      <c r="H91" s="25"/>
      <c r="I91" s="25">
        <f>SUM(C91:H91)</f>
        <v>8293</v>
      </c>
      <c r="J91" s="25"/>
      <c r="K91" s="25"/>
      <c r="L91" s="25"/>
      <c r="M91" s="27">
        <f>I91+L91</f>
        <v>8293</v>
      </c>
      <c r="N91" s="7"/>
    </row>
    <row r="92" spans="1:14" ht="11.25" customHeight="1">
      <c r="A92" s="30" t="s">
        <v>68</v>
      </c>
      <c r="B92" s="31" t="s">
        <v>69</v>
      </c>
      <c r="C92" s="32">
        <v>1139</v>
      </c>
      <c r="D92" s="32">
        <v>390</v>
      </c>
      <c r="E92" s="32">
        <v>785</v>
      </c>
      <c r="F92" s="32"/>
      <c r="G92" s="32"/>
      <c r="H92" s="32"/>
      <c r="I92" s="32">
        <f>SUM(C92:H92)</f>
        <v>2314</v>
      </c>
      <c r="J92" s="32"/>
      <c r="K92" s="32"/>
      <c r="L92" s="32"/>
      <c r="M92" s="33">
        <f>I92+L92</f>
        <v>2314</v>
      </c>
      <c r="N92" s="7"/>
    </row>
    <row r="93" spans="1:14" ht="11.25" customHeight="1" thickBot="1">
      <c r="A93" s="38"/>
      <c r="B93" s="39" t="s">
        <v>176</v>
      </c>
      <c r="C93" s="40">
        <f>C91+C92</f>
        <v>6422</v>
      </c>
      <c r="D93" s="40">
        <f aca="true" t="shared" si="32" ref="D93:M93">D91+D92</f>
        <v>2186</v>
      </c>
      <c r="E93" s="40">
        <f t="shared" si="32"/>
        <v>1999</v>
      </c>
      <c r="F93" s="40">
        <f t="shared" si="32"/>
        <v>0</v>
      </c>
      <c r="G93" s="40">
        <f t="shared" si="32"/>
        <v>0</v>
      </c>
      <c r="H93" s="40">
        <f t="shared" si="32"/>
        <v>0</v>
      </c>
      <c r="I93" s="40">
        <f t="shared" si="32"/>
        <v>10607</v>
      </c>
      <c r="J93" s="40">
        <f t="shared" si="32"/>
        <v>0</v>
      </c>
      <c r="K93" s="40">
        <f t="shared" si="32"/>
        <v>0</v>
      </c>
      <c r="L93" s="40">
        <f t="shared" si="32"/>
        <v>0</v>
      </c>
      <c r="M93" s="41">
        <f t="shared" si="32"/>
        <v>10607</v>
      </c>
      <c r="N93" s="7"/>
    </row>
    <row r="94" spans="1:14" ht="11.25" customHeight="1">
      <c r="A94" s="42" t="s">
        <v>71</v>
      </c>
      <c r="B94" s="43" t="s">
        <v>72</v>
      </c>
      <c r="C94" s="44"/>
      <c r="D94" s="44"/>
      <c r="E94" s="44">
        <v>1015</v>
      </c>
      <c r="F94" s="44">
        <v>20</v>
      </c>
      <c r="G94" s="44">
        <v>55</v>
      </c>
      <c r="H94" s="44"/>
      <c r="I94" s="44">
        <f>SUM(C94:H94)</f>
        <v>1090</v>
      </c>
      <c r="J94" s="44"/>
      <c r="K94" s="44"/>
      <c r="L94" s="44">
        <f>J94+K94</f>
        <v>0</v>
      </c>
      <c r="M94" s="45">
        <f>I94+L94</f>
        <v>1090</v>
      </c>
      <c r="N94" s="6"/>
    </row>
    <row r="95" spans="1:14" ht="11.25" customHeight="1">
      <c r="A95" s="30"/>
      <c r="B95" s="31" t="s">
        <v>129</v>
      </c>
      <c r="C95" s="32"/>
      <c r="D95" s="32"/>
      <c r="E95" s="32"/>
      <c r="F95" s="32"/>
      <c r="G95" s="32"/>
      <c r="H95" s="32"/>
      <c r="I95" s="32">
        <f>SUM(C95:H95)</f>
        <v>0</v>
      </c>
      <c r="J95" s="32"/>
      <c r="K95" s="32"/>
      <c r="L95" s="32">
        <f>J95+K95</f>
        <v>0</v>
      </c>
      <c r="M95" s="33">
        <f>I95+L95</f>
        <v>0</v>
      </c>
      <c r="N95" s="6"/>
    </row>
    <row r="96" spans="1:14" ht="11.25" customHeight="1" thickBot="1">
      <c r="A96" s="34"/>
      <c r="B96" s="35" t="s">
        <v>142</v>
      </c>
      <c r="C96" s="36">
        <f>SUM(C94:C95)</f>
        <v>0</v>
      </c>
      <c r="D96" s="36">
        <f aca="true" t="shared" si="33" ref="D96:M96">SUM(D94:D95)</f>
        <v>0</v>
      </c>
      <c r="E96" s="36">
        <f t="shared" si="33"/>
        <v>1015</v>
      </c>
      <c r="F96" s="36">
        <f t="shared" si="33"/>
        <v>20</v>
      </c>
      <c r="G96" s="36">
        <f t="shared" si="33"/>
        <v>55</v>
      </c>
      <c r="H96" s="36">
        <f t="shared" si="33"/>
        <v>0</v>
      </c>
      <c r="I96" s="36">
        <f t="shared" si="33"/>
        <v>1090</v>
      </c>
      <c r="J96" s="36">
        <f t="shared" si="33"/>
        <v>0</v>
      </c>
      <c r="K96" s="36">
        <f t="shared" si="33"/>
        <v>0</v>
      </c>
      <c r="L96" s="36">
        <f t="shared" si="33"/>
        <v>0</v>
      </c>
      <c r="M96" s="37">
        <f t="shared" si="33"/>
        <v>1090</v>
      </c>
      <c r="N96" s="6"/>
    </row>
    <row r="97" spans="1:14" ht="11.25" customHeight="1">
      <c r="A97" s="23" t="s">
        <v>73</v>
      </c>
      <c r="B97" s="24" t="s">
        <v>74</v>
      </c>
      <c r="C97" s="25"/>
      <c r="D97" s="25"/>
      <c r="E97" s="25">
        <v>864</v>
      </c>
      <c r="F97" s="25"/>
      <c r="G97" s="25"/>
      <c r="H97" s="25">
        <v>32</v>
      </c>
      <c r="I97" s="25">
        <f>SUM(C97:H97)</f>
        <v>896</v>
      </c>
      <c r="J97" s="25"/>
      <c r="K97" s="25"/>
      <c r="L97" s="25">
        <f>J97+K97</f>
        <v>0</v>
      </c>
      <c r="M97" s="27">
        <f>I97+L97</f>
        <v>896</v>
      </c>
      <c r="N97" s="6"/>
    </row>
    <row r="98" spans="1:14" ht="11.25" customHeight="1">
      <c r="A98" s="30"/>
      <c r="B98" s="31" t="s">
        <v>129</v>
      </c>
      <c r="C98" s="32">
        <f>SUM(C95)</f>
        <v>0</v>
      </c>
      <c r="D98" s="32"/>
      <c r="E98" s="32"/>
      <c r="F98" s="32"/>
      <c r="G98" s="32"/>
      <c r="H98" s="32"/>
      <c r="I98" s="32">
        <f>SUM(C98:H98)</f>
        <v>0</v>
      </c>
      <c r="J98" s="32"/>
      <c r="K98" s="32"/>
      <c r="L98" s="32">
        <f>J98+K98</f>
        <v>0</v>
      </c>
      <c r="M98" s="33">
        <f>I98+L98</f>
        <v>0</v>
      </c>
      <c r="N98" s="6"/>
    </row>
    <row r="99" spans="1:14" ht="11.25" customHeight="1" thickBot="1">
      <c r="A99" s="34"/>
      <c r="B99" s="35" t="s">
        <v>142</v>
      </c>
      <c r="C99" s="36">
        <f>SUM(C97)</f>
        <v>0</v>
      </c>
      <c r="D99" s="36">
        <f aca="true" t="shared" si="34" ref="D99:M99">SUM(D97)</f>
        <v>0</v>
      </c>
      <c r="E99" s="36">
        <f t="shared" si="34"/>
        <v>864</v>
      </c>
      <c r="F99" s="36">
        <f t="shared" si="34"/>
        <v>0</v>
      </c>
      <c r="G99" s="36">
        <f t="shared" si="34"/>
        <v>0</v>
      </c>
      <c r="H99" s="36">
        <f t="shared" si="34"/>
        <v>32</v>
      </c>
      <c r="I99" s="36">
        <f t="shared" si="34"/>
        <v>896</v>
      </c>
      <c r="J99" s="36">
        <f t="shared" si="34"/>
        <v>0</v>
      </c>
      <c r="K99" s="36">
        <f t="shared" si="34"/>
        <v>0</v>
      </c>
      <c r="L99" s="36">
        <f t="shared" si="34"/>
        <v>0</v>
      </c>
      <c r="M99" s="37">
        <f t="shared" si="34"/>
        <v>896</v>
      </c>
      <c r="N99" s="6"/>
    </row>
    <row r="100" spans="1:14" s="2" customFormat="1" ht="11.25" customHeight="1">
      <c r="A100" s="84" t="s">
        <v>75</v>
      </c>
      <c r="B100" s="85" t="s">
        <v>76</v>
      </c>
      <c r="C100" s="86">
        <f>C94+C97</f>
        <v>0</v>
      </c>
      <c r="D100" s="86">
        <f aca="true" t="shared" si="35" ref="D100:M100">D94+D97</f>
        <v>0</v>
      </c>
      <c r="E100" s="86">
        <f t="shared" si="35"/>
        <v>1879</v>
      </c>
      <c r="F100" s="86">
        <f t="shared" si="35"/>
        <v>20</v>
      </c>
      <c r="G100" s="86">
        <f t="shared" si="35"/>
        <v>55</v>
      </c>
      <c r="H100" s="86">
        <f t="shared" si="35"/>
        <v>32</v>
      </c>
      <c r="I100" s="86">
        <f t="shared" si="35"/>
        <v>1986</v>
      </c>
      <c r="J100" s="86">
        <f t="shared" si="35"/>
        <v>0</v>
      </c>
      <c r="K100" s="86">
        <f t="shared" si="35"/>
        <v>0</v>
      </c>
      <c r="L100" s="86">
        <f t="shared" si="35"/>
        <v>0</v>
      </c>
      <c r="M100" s="87">
        <f t="shared" si="35"/>
        <v>1986</v>
      </c>
      <c r="N100" s="6"/>
    </row>
    <row r="101" spans="1:14" s="2" customFormat="1" ht="11.25" customHeight="1">
      <c r="A101" s="88"/>
      <c r="B101" s="82" t="s">
        <v>129</v>
      </c>
      <c r="C101" s="83">
        <f>C95+C98</f>
        <v>0</v>
      </c>
      <c r="D101" s="83">
        <f aca="true" t="shared" si="36" ref="D101:M101">D95+D98</f>
        <v>0</v>
      </c>
      <c r="E101" s="83">
        <f t="shared" si="36"/>
        <v>0</v>
      </c>
      <c r="F101" s="83">
        <f t="shared" si="36"/>
        <v>0</v>
      </c>
      <c r="G101" s="83">
        <f t="shared" si="36"/>
        <v>0</v>
      </c>
      <c r="H101" s="83">
        <f t="shared" si="36"/>
        <v>0</v>
      </c>
      <c r="I101" s="83">
        <f t="shared" si="36"/>
        <v>0</v>
      </c>
      <c r="J101" s="83">
        <f t="shared" si="36"/>
        <v>0</v>
      </c>
      <c r="K101" s="83">
        <f t="shared" si="36"/>
        <v>0</v>
      </c>
      <c r="L101" s="83">
        <f t="shared" si="36"/>
        <v>0</v>
      </c>
      <c r="M101" s="89">
        <f t="shared" si="36"/>
        <v>0</v>
      </c>
      <c r="N101" s="6"/>
    </row>
    <row r="102" spans="1:14" s="2" customFormat="1" ht="11.25" customHeight="1" thickBot="1">
      <c r="A102" s="90"/>
      <c r="B102" s="91" t="s">
        <v>142</v>
      </c>
      <c r="C102" s="92">
        <f>SUM(C100:C101)</f>
        <v>0</v>
      </c>
      <c r="D102" s="92">
        <f aca="true" t="shared" si="37" ref="D102:M102">SUM(D100:D101)</f>
        <v>0</v>
      </c>
      <c r="E102" s="92">
        <f t="shared" si="37"/>
        <v>1879</v>
      </c>
      <c r="F102" s="92">
        <f t="shared" si="37"/>
        <v>20</v>
      </c>
      <c r="G102" s="92">
        <f t="shared" si="37"/>
        <v>55</v>
      </c>
      <c r="H102" s="92">
        <f t="shared" si="37"/>
        <v>32</v>
      </c>
      <c r="I102" s="92">
        <f t="shared" si="37"/>
        <v>1986</v>
      </c>
      <c r="J102" s="92">
        <f t="shared" si="37"/>
        <v>0</v>
      </c>
      <c r="K102" s="92">
        <f t="shared" si="37"/>
        <v>0</v>
      </c>
      <c r="L102" s="92">
        <f t="shared" si="37"/>
        <v>0</v>
      </c>
      <c r="M102" s="93">
        <f t="shared" si="37"/>
        <v>1986</v>
      </c>
      <c r="N102" s="6"/>
    </row>
    <row r="103" spans="1:14" s="10" customFormat="1" ht="12.75">
      <c r="A103" s="96">
        <v>1</v>
      </c>
      <c r="B103" s="97" t="s">
        <v>77</v>
      </c>
      <c r="C103" s="98">
        <f>C5+C33+C55+C64+C88+C100+C8+C93</f>
        <v>87808</v>
      </c>
      <c r="D103" s="98">
        <f>D5+D33+D55+D64+D88+D100+D8+D93</f>
        <v>28330</v>
      </c>
      <c r="E103" s="98">
        <f>E5+E33+E55+E64+E88+E100+E8+E93</f>
        <v>80231</v>
      </c>
      <c r="F103" s="98">
        <f>F5+F33+F55+F64+F88+F100+F8+F93</f>
        <v>27473</v>
      </c>
      <c r="G103" s="98">
        <f>G5+G33+G55+G64+G88+G100+G8+G93</f>
        <v>9693</v>
      </c>
      <c r="H103" s="98">
        <f>H5+H33+H55+H64+H88+H100+H8+H93</f>
        <v>7022</v>
      </c>
      <c r="I103" s="98">
        <f>I5+I33+I55+I64+I88+I100+I8+I93</f>
        <v>240557</v>
      </c>
      <c r="J103" s="98">
        <f>J5+J33+J55+J64+J88+J100+J8+J93</f>
        <v>25333</v>
      </c>
      <c r="K103" s="98">
        <f>K5+K33+K55+K64+K88+K100+K8+K93</f>
        <v>12875</v>
      </c>
      <c r="L103" s="98">
        <f>L5+L33+L55+L64+L88+L100+L8+L93</f>
        <v>38208</v>
      </c>
      <c r="M103" s="154">
        <f>M5+M33+M55+M64+M88+M100+M8+M93</f>
        <v>278765</v>
      </c>
      <c r="N103" s="16"/>
    </row>
    <row r="104" spans="1:14" s="10" customFormat="1" ht="12.75">
      <c r="A104" s="99"/>
      <c r="B104" s="94" t="s">
        <v>129</v>
      </c>
      <c r="C104" s="95">
        <f>C34+C56+C89+C101+C6+C65</f>
        <v>155</v>
      </c>
      <c r="D104" s="95">
        <f>D34+D56+D89+D101+D6+D65</f>
        <v>755</v>
      </c>
      <c r="E104" s="95">
        <f>E34+E56+E89+E101+E6+E65</f>
        <v>-6278</v>
      </c>
      <c r="F104" s="95">
        <f>F34+F56+F89+F101+F6+F65</f>
        <v>-580</v>
      </c>
      <c r="G104" s="95">
        <f>G34+G56+G89+G101+G6+G65</f>
        <v>286</v>
      </c>
      <c r="H104" s="95">
        <f>H34+H56+H89+H101+H6+H65</f>
        <v>0</v>
      </c>
      <c r="I104" s="95">
        <f>I34+I56+I89+I101+I6+I65</f>
        <v>-5662</v>
      </c>
      <c r="J104" s="95">
        <f>J34+J56+J89+J101+J6+J65</f>
        <v>0</v>
      </c>
      <c r="K104" s="95">
        <f>K34+K56+K89+K101+K6+K65</f>
        <v>-3680</v>
      </c>
      <c r="L104" s="95">
        <f>L34+L56+L89+L101+L6+L65</f>
        <v>-3680</v>
      </c>
      <c r="M104" s="100">
        <f>M34+M56+M89+M101+M6+M65</f>
        <v>-9342</v>
      </c>
      <c r="N104" s="16"/>
    </row>
    <row r="105" spans="1:14" s="10" customFormat="1" ht="13.5" thickBot="1">
      <c r="A105" s="101"/>
      <c r="B105" s="102" t="s">
        <v>143</v>
      </c>
      <c r="C105" s="103">
        <f>SUM(C103:C104)</f>
        <v>87963</v>
      </c>
      <c r="D105" s="103">
        <f aca="true" t="shared" si="38" ref="D105:L105">SUM(D103:D104)</f>
        <v>29085</v>
      </c>
      <c r="E105" s="103">
        <f t="shared" si="38"/>
        <v>73953</v>
      </c>
      <c r="F105" s="103">
        <f t="shared" si="38"/>
        <v>26893</v>
      </c>
      <c r="G105" s="103">
        <f t="shared" si="38"/>
        <v>9979</v>
      </c>
      <c r="H105" s="103">
        <f t="shared" si="38"/>
        <v>7022</v>
      </c>
      <c r="I105" s="103">
        <f t="shared" si="38"/>
        <v>234895</v>
      </c>
      <c r="J105" s="103">
        <f t="shared" si="38"/>
        <v>25333</v>
      </c>
      <c r="K105" s="103">
        <f t="shared" si="38"/>
        <v>9195</v>
      </c>
      <c r="L105" s="103">
        <f t="shared" si="38"/>
        <v>34528</v>
      </c>
      <c r="M105" s="104">
        <f>I105+L105</f>
        <v>269423</v>
      </c>
      <c r="N105" s="16"/>
    </row>
    <row r="106" spans="1:14" ht="10.5" customHeight="1">
      <c r="A106" s="23" t="s">
        <v>78</v>
      </c>
      <c r="B106" s="24" t="s">
        <v>79</v>
      </c>
      <c r="C106" s="25">
        <v>24830</v>
      </c>
      <c r="D106" s="25">
        <v>8192</v>
      </c>
      <c r="E106" s="25">
        <v>1701</v>
      </c>
      <c r="F106" s="25"/>
      <c r="G106" s="25"/>
      <c r="H106" s="25"/>
      <c r="I106" s="25">
        <f>SUM(C106:H106)</f>
        <v>34723</v>
      </c>
      <c r="J106" s="25"/>
      <c r="K106" s="25">
        <v>750</v>
      </c>
      <c r="L106" s="25">
        <f>J106+K106</f>
        <v>750</v>
      </c>
      <c r="M106" s="27">
        <f>I106+L106</f>
        <v>35473</v>
      </c>
      <c r="N106" s="6"/>
    </row>
    <row r="107" spans="1:14" ht="10.5" customHeight="1">
      <c r="A107" s="42"/>
      <c r="B107" s="43" t="s">
        <v>129</v>
      </c>
      <c r="C107" s="44"/>
      <c r="D107" s="44"/>
      <c r="E107" s="44"/>
      <c r="F107" s="44"/>
      <c r="G107" s="44"/>
      <c r="H107" s="44"/>
      <c r="I107" s="44">
        <f>SUM(C107:H107)</f>
        <v>0</v>
      </c>
      <c r="J107" s="44"/>
      <c r="K107" s="44"/>
      <c r="L107" s="44">
        <f>J107+K107</f>
        <v>0</v>
      </c>
      <c r="M107" s="45">
        <f>I107+L107</f>
        <v>0</v>
      </c>
      <c r="N107" s="13"/>
    </row>
    <row r="108" spans="1:14" ht="10.5" customHeight="1" thickBot="1">
      <c r="A108" s="80"/>
      <c r="B108" s="81" t="s">
        <v>151</v>
      </c>
      <c r="C108" s="69">
        <f>SUM(C106:C107)</f>
        <v>24830</v>
      </c>
      <c r="D108" s="69">
        <f aca="true" t="shared" si="39" ref="D108:M108">SUM(D106:D107)</f>
        <v>8192</v>
      </c>
      <c r="E108" s="69">
        <f t="shared" si="39"/>
        <v>1701</v>
      </c>
      <c r="F108" s="69">
        <f t="shared" si="39"/>
        <v>0</v>
      </c>
      <c r="G108" s="69">
        <f t="shared" si="39"/>
        <v>0</v>
      </c>
      <c r="H108" s="69">
        <f t="shared" si="39"/>
        <v>0</v>
      </c>
      <c r="I108" s="69">
        <f t="shared" si="39"/>
        <v>34723</v>
      </c>
      <c r="J108" s="69">
        <f t="shared" si="39"/>
        <v>0</v>
      </c>
      <c r="K108" s="69">
        <f t="shared" si="39"/>
        <v>750</v>
      </c>
      <c r="L108" s="69">
        <f t="shared" si="39"/>
        <v>750</v>
      </c>
      <c r="M108" s="70">
        <f t="shared" si="39"/>
        <v>35473</v>
      </c>
      <c r="N108" s="6"/>
    </row>
    <row r="109" spans="1:14" ht="10.5" customHeight="1">
      <c r="A109" s="23" t="s">
        <v>80</v>
      </c>
      <c r="B109" s="24" t="s">
        <v>81</v>
      </c>
      <c r="C109" s="25">
        <v>232</v>
      </c>
      <c r="D109" s="25">
        <v>72</v>
      </c>
      <c r="E109" s="25">
        <v>210</v>
      </c>
      <c r="F109" s="25"/>
      <c r="G109" s="25"/>
      <c r="H109" s="25"/>
      <c r="I109" s="25">
        <f>SUM(C109:H109)</f>
        <v>514</v>
      </c>
      <c r="J109" s="25"/>
      <c r="K109" s="25"/>
      <c r="L109" s="25">
        <f>J109+K109</f>
        <v>0</v>
      </c>
      <c r="M109" s="27">
        <f aca="true" t="shared" si="40" ref="M109:M115">I109+L109</f>
        <v>514</v>
      </c>
      <c r="N109" s="6"/>
    </row>
    <row r="110" spans="1:14" ht="10.5" customHeight="1">
      <c r="A110" s="30"/>
      <c r="B110" s="31" t="s">
        <v>129</v>
      </c>
      <c r="C110" s="32">
        <v>0</v>
      </c>
      <c r="D110" s="32">
        <v>0</v>
      </c>
      <c r="E110" s="32">
        <v>0</v>
      </c>
      <c r="F110" s="32"/>
      <c r="G110" s="32"/>
      <c r="H110" s="32"/>
      <c r="I110" s="32">
        <f>SUM(C110:H110)</f>
        <v>0</v>
      </c>
      <c r="J110" s="32"/>
      <c r="K110" s="32"/>
      <c r="L110" s="32"/>
      <c r="M110" s="33">
        <f t="shared" si="40"/>
        <v>0</v>
      </c>
      <c r="N110" s="6"/>
    </row>
    <row r="111" spans="1:14" ht="10.5" customHeight="1" thickBot="1">
      <c r="A111" s="34"/>
      <c r="B111" s="35" t="s">
        <v>162</v>
      </c>
      <c r="C111" s="36">
        <f aca="true" t="shared" si="41" ref="C111:H111">SUM(C109:C110)</f>
        <v>232</v>
      </c>
      <c r="D111" s="36">
        <f t="shared" si="41"/>
        <v>72</v>
      </c>
      <c r="E111" s="36">
        <f t="shared" si="41"/>
        <v>210</v>
      </c>
      <c r="F111" s="36">
        <f t="shared" si="41"/>
        <v>0</v>
      </c>
      <c r="G111" s="36">
        <f t="shared" si="41"/>
        <v>0</v>
      </c>
      <c r="H111" s="36">
        <f t="shared" si="41"/>
        <v>0</v>
      </c>
      <c r="I111" s="36">
        <f>SUM(C111:H111)</f>
        <v>514</v>
      </c>
      <c r="J111" s="36"/>
      <c r="K111" s="36"/>
      <c r="L111" s="36"/>
      <c r="M111" s="37">
        <f t="shared" si="40"/>
        <v>514</v>
      </c>
      <c r="N111" s="6"/>
    </row>
    <row r="112" spans="1:14" ht="10.5" customHeight="1">
      <c r="A112" s="23" t="s">
        <v>82</v>
      </c>
      <c r="B112" s="24" t="s">
        <v>83</v>
      </c>
      <c r="C112" s="25"/>
      <c r="D112" s="25"/>
      <c r="E112" s="25">
        <v>529</v>
      </c>
      <c r="F112" s="25"/>
      <c r="G112" s="25"/>
      <c r="H112" s="25"/>
      <c r="I112" s="25">
        <f>SUM(C112:H112)</f>
        <v>529</v>
      </c>
      <c r="J112" s="25"/>
      <c r="K112" s="25"/>
      <c r="L112" s="25">
        <f>J112+K112</f>
        <v>0</v>
      </c>
      <c r="M112" s="27">
        <f t="shared" si="40"/>
        <v>529</v>
      </c>
      <c r="N112" s="6"/>
    </row>
    <row r="113" spans="1:14" ht="10.5" customHeight="1">
      <c r="A113" s="30"/>
      <c r="B113" s="31" t="s">
        <v>129</v>
      </c>
      <c r="C113" s="32"/>
      <c r="D113" s="32"/>
      <c r="E113" s="32">
        <v>-127</v>
      </c>
      <c r="F113" s="32"/>
      <c r="G113" s="32"/>
      <c r="H113" s="32"/>
      <c r="I113" s="32">
        <f>SUM(C113:H113)</f>
        <v>-127</v>
      </c>
      <c r="J113" s="32"/>
      <c r="K113" s="32"/>
      <c r="L113" s="32"/>
      <c r="M113" s="33">
        <f t="shared" si="40"/>
        <v>-127</v>
      </c>
      <c r="N113" s="6"/>
    </row>
    <row r="114" spans="1:14" ht="10.5" customHeight="1" thickBot="1">
      <c r="A114" s="38"/>
      <c r="B114" s="39" t="s">
        <v>163</v>
      </c>
      <c r="C114" s="40">
        <f>SUM(C112)</f>
        <v>0</v>
      </c>
      <c r="D114" s="40">
        <f>SUM(D112)</f>
        <v>0</v>
      </c>
      <c r="E114" s="40">
        <f>SUM(E112:E113)</f>
        <v>402</v>
      </c>
      <c r="F114" s="40">
        <f>SUM(F112:F113)</f>
        <v>0</v>
      </c>
      <c r="G114" s="40">
        <f>SUM(G112:G113)</f>
        <v>0</v>
      </c>
      <c r="H114" s="40">
        <f>SUM(H112:H113)</f>
        <v>0</v>
      </c>
      <c r="I114" s="40">
        <f>SUM(I112:I113)</f>
        <v>402</v>
      </c>
      <c r="J114" s="40"/>
      <c r="K114" s="40"/>
      <c r="L114" s="40"/>
      <c r="M114" s="41">
        <f t="shared" si="40"/>
        <v>402</v>
      </c>
      <c r="N114" s="6"/>
    </row>
    <row r="115" spans="1:14" ht="10.5" customHeight="1" thickBot="1">
      <c r="A115" s="80" t="s">
        <v>85</v>
      </c>
      <c r="B115" s="81" t="s">
        <v>84</v>
      </c>
      <c r="C115" s="69"/>
      <c r="D115" s="69"/>
      <c r="E115" s="69">
        <v>3503</v>
      </c>
      <c r="F115" s="69"/>
      <c r="G115" s="69"/>
      <c r="H115" s="69"/>
      <c r="I115" s="69">
        <f>SUM(C115:H115)</f>
        <v>3503</v>
      </c>
      <c r="J115" s="69"/>
      <c r="K115" s="69"/>
      <c r="L115" s="69">
        <f>J115+K115</f>
        <v>0</v>
      </c>
      <c r="M115" s="70">
        <f t="shared" si="40"/>
        <v>3503</v>
      </c>
      <c r="N115" s="6"/>
    </row>
    <row r="116" spans="1:14" s="5" customFormat="1" ht="12.75">
      <c r="A116" s="46">
        <v>2</v>
      </c>
      <c r="B116" s="47" t="s">
        <v>111</v>
      </c>
      <c r="C116" s="48">
        <f aca="true" t="shared" si="42" ref="C116:M116">C106+C109+C112+C115</f>
        <v>25062</v>
      </c>
      <c r="D116" s="48">
        <f t="shared" si="42"/>
        <v>8264</v>
      </c>
      <c r="E116" s="48">
        <f t="shared" si="42"/>
        <v>5943</v>
      </c>
      <c r="F116" s="48">
        <f t="shared" si="42"/>
        <v>0</v>
      </c>
      <c r="G116" s="48">
        <f t="shared" si="42"/>
        <v>0</v>
      </c>
      <c r="H116" s="48">
        <f t="shared" si="42"/>
        <v>0</v>
      </c>
      <c r="I116" s="48">
        <f t="shared" si="42"/>
        <v>39269</v>
      </c>
      <c r="J116" s="48">
        <f t="shared" si="42"/>
        <v>0</v>
      </c>
      <c r="K116" s="48">
        <f t="shared" si="42"/>
        <v>750</v>
      </c>
      <c r="L116" s="48">
        <f t="shared" si="42"/>
        <v>750</v>
      </c>
      <c r="M116" s="49">
        <f t="shared" si="42"/>
        <v>40019</v>
      </c>
      <c r="N116" s="16"/>
    </row>
    <row r="117" spans="1:14" s="5" customFormat="1" ht="12.75">
      <c r="A117" s="52"/>
      <c r="B117" s="53" t="s">
        <v>129</v>
      </c>
      <c r="C117" s="54">
        <f aca="true" t="shared" si="43" ref="C117:I117">C107+C110+C113</f>
        <v>0</v>
      </c>
      <c r="D117" s="54">
        <f t="shared" si="43"/>
        <v>0</v>
      </c>
      <c r="E117" s="54">
        <f t="shared" si="43"/>
        <v>-127</v>
      </c>
      <c r="F117" s="54">
        <f t="shared" si="43"/>
        <v>0</v>
      </c>
      <c r="G117" s="54">
        <f t="shared" si="43"/>
        <v>0</v>
      </c>
      <c r="H117" s="54">
        <f t="shared" si="43"/>
        <v>0</v>
      </c>
      <c r="I117" s="54">
        <f t="shared" si="43"/>
        <v>-127</v>
      </c>
      <c r="J117" s="54">
        <f>J107</f>
        <v>0</v>
      </c>
      <c r="K117" s="54">
        <f>K107</f>
        <v>0</v>
      </c>
      <c r="L117" s="54">
        <f>L107</f>
        <v>0</v>
      </c>
      <c r="M117" s="55">
        <f>I117+L117</f>
        <v>-127</v>
      </c>
      <c r="N117" s="16"/>
    </row>
    <row r="118" spans="1:14" s="5" customFormat="1" ht="13.5" thickBot="1">
      <c r="A118" s="56"/>
      <c r="B118" s="57" t="s">
        <v>151</v>
      </c>
      <c r="C118" s="58">
        <f>SUM(C116:C117)</f>
        <v>25062</v>
      </c>
      <c r="D118" s="58">
        <f aca="true" t="shared" si="44" ref="D118:M118">SUM(D116:D117)</f>
        <v>8264</v>
      </c>
      <c r="E118" s="58">
        <f t="shared" si="44"/>
        <v>5816</v>
      </c>
      <c r="F118" s="58">
        <f t="shared" si="44"/>
        <v>0</v>
      </c>
      <c r="G118" s="58">
        <f t="shared" si="44"/>
        <v>0</v>
      </c>
      <c r="H118" s="58">
        <f t="shared" si="44"/>
        <v>0</v>
      </c>
      <c r="I118" s="58">
        <f t="shared" si="44"/>
        <v>39142</v>
      </c>
      <c r="J118" s="58">
        <f t="shared" si="44"/>
        <v>0</v>
      </c>
      <c r="K118" s="58">
        <f t="shared" si="44"/>
        <v>750</v>
      </c>
      <c r="L118" s="58">
        <f t="shared" si="44"/>
        <v>750</v>
      </c>
      <c r="M118" s="59">
        <f t="shared" si="44"/>
        <v>39892</v>
      </c>
      <c r="N118" s="16"/>
    </row>
    <row r="119" spans="1:14" ht="11.25" customHeight="1">
      <c r="A119" s="23" t="s">
        <v>86</v>
      </c>
      <c r="B119" s="24" t="s">
        <v>87</v>
      </c>
      <c r="C119" s="25">
        <v>60082</v>
      </c>
      <c r="D119" s="25">
        <v>19653</v>
      </c>
      <c r="E119" s="25">
        <v>7466</v>
      </c>
      <c r="F119" s="25">
        <v>512</v>
      </c>
      <c r="G119" s="25"/>
      <c r="H119" s="25"/>
      <c r="I119" s="25">
        <f>SUM(C119:H119)</f>
        <v>87713</v>
      </c>
      <c r="J119" s="25"/>
      <c r="K119" s="25">
        <v>775</v>
      </c>
      <c r="L119" s="25">
        <f>J119+K119</f>
        <v>775</v>
      </c>
      <c r="M119" s="27">
        <f>I119+L119</f>
        <v>88488</v>
      </c>
      <c r="N119" s="6"/>
    </row>
    <row r="120" spans="1:14" ht="11.25" customHeight="1">
      <c r="A120" s="30"/>
      <c r="B120" s="31" t="s">
        <v>129</v>
      </c>
      <c r="C120" s="32">
        <v>740</v>
      </c>
      <c r="D120" s="32">
        <v>332</v>
      </c>
      <c r="E120" s="32">
        <v>-161</v>
      </c>
      <c r="F120" s="32">
        <v>0</v>
      </c>
      <c r="G120" s="32"/>
      <c r="H120" s="32"/>
      <c r="I120" s="32">
        <f>SUM(C120:H120)</f>
        <v>911</v>
      </c>
      <c r="J120" s="32"/>
      <c r="K120" s="32"/>
      <c r="L120" s="32">
        <f>J120+K120</f>
        <v>0</v>
      </c>
      <c r="M120" s="33">
        <f>I120+L120</f>
        <v>911</v>
      </c>
      <c r="N120" s="6"/>
    </row>
    <row r="121" spans="1:20" s="125" customFormat="1" ht="11.25" customHeight="1" thickBot="1">
      <c r="A121" s="38"/>
      <c r="B121" s="39" t="s">
        <v>144</v>
      </c>
      <c r="C121" s="40">
        <f>SUM(C119:C120)</f>
        <v>60822</v>
      </c>
      <c r="D121" s="40">
        <f aca="true" t="shared" si="45" ref="D121:M121">SUM(D119:D120)</f>
        <v>19985</v>
      </c>
      <c r="E121" s="40">
        <f t="shared" si="45"/>
        <v>7305</v>
      </c>
      <c r="F121" s="40">
        <f t="shared" si="45"/>
        <v>512</v>
      </c>
      <c r="G121" s="40">
        <f t="shared" si="45"/>
        <v>0</v>
      </c>
      <c r="H121" s="40">
        <f t="shared" si="45"/>
        <v>0</v>
      </c>
      <c r="I121" s="40">
        <f t="shared" si="45"/>
        <v>88624</v>
      </c>
      <c r="J121" s="40">
        <f t="shared" si="45"/>
        <v>0</v>
      </c>
      <c r="K121" s="40">
        <f t="shared" si="45"/>
        <v>775</v>
      </c>
      <c r="L121" s="40">
        <f t="shared" si="45"/>
        <v>775</v>
      </c>
      <c r="M121" s="41">
        <f t="shared" si="45"/>
        <v>89399</v>
      </c>
      <c r="N121" s="6"/>
      <c r="O121" s="136"/>
      <c r="P121" s="136"/>
      <c r="Q121" s="136"/>
      <c r="R121" s="136"/>
      <c r="S121" s="136"/>
      <c r="T121" s="136"/>
    </row>
    <row r="122" spans="1:20" ht="11.25" customHeight="1">
      <c r="A122" s="23" t="s">
        <v>88</v>
      </c>
      <c r="B122" s="24" t="s">
        <v>89</v>
      </c>
      <c r="C122" s="25">
        <v>5180</v>
      </c>
      <c r="D122" s="25">
        <v>1702</v>
      </c>
      <c r="E122" s="25">
        <v>370</v>
      </c>
      <c r="F122" s="25"/>
      <c r="G122" s="25"/>
      <c r="H122" s="25"/>
      <c r="I122" s="25">
        <f>SUM(C122:H122)</f>
        <v>7252</v>
      </c>
      <c r="J122" s="25"/>
      <c r="K122" s="25"/>
      <c r="L122" s="25">
        <f>J122+K122</f>
        <v>0</v>
      </c>
      <c r="M122" s="27">
        <f aca="true" t="shared" si="46" ref="M122:M136">I122+L122</f>
        <v>7252</v>
      </c>
      <c r="N122" s="6"/>
      <c r="O122" s="136"/>
      <c r="P122" s="136"/>
      <c r="Q122" s="136"/>
      <c r="R122" s="136"/>
      <c r="S122" s="136"/>
      <c r="T122" s="136"/>
    </row>
    <row r="123" spans="1:20" ht="11.25" customHeight="1">
      <c r="A123" s="42"/>
      <c r="B123" s="43" t="s">
        <v>129</v>
      </c>
      <c r="C123" s="44">
        <v>-300</v>
      </c>
      <c r="D123" s="44">
        <v>0</v>
      </c>
      <c r="E123" s="44"/>
      <c r="F123" s="44"/>
      <c r="G123" s="44"/>
      <c r="H123" s="44"/>
      <c r="I123" s="44">
        <f>SUM(C123:H123)</f>
        <v>-300</v>
      </c>
      <c r="J123" s="44"/>
      <c r="K123" s="44"/>
      <c r="L123" s="44"/>
      <c r="M123" s="45">
        <f t="shared" si="46"/>
        <v>-300</v>
      </c>
      <c r="N123" s="6"/>
      <c r="O123" s="136"/>
      <c r="P123" s="136"/>
      <c r="Q123" s="136"/>
      <c r="R123" s="136"/>
      <c r="S123" s="136"/>
      <c r="T123" s="136"/>
    </row>
    <row r="124" spans="1:20" ht="11.25" customHeight="1" thickBot="1">
      <c r="A124" s="78"/>
      <c r="B124" s="79" t="s">
        <v>164</v>
      </c>
      <c r="C124" s="71">
        <f>SUM(C122:C123)</f>
        <v>4880</v>
      </c>
      <c r="D124" s="71">
        <f aca="true" t="shared" si="47" ref="D124:I124">SUM(D122:D123)</f>
        <v>1702</v>
      </c>
      <c r="E124" s="71">
        <f t="shared" si="47"/>
        <v>370</v>
      </c>
      <c r="F124" s="71">
        <f t="shared" si="47"/>
        <v>0</v>
      </c>
      <c r="G124" s="71">
        <f t="shared" si="47"/>
        <v>0</v>
      </c>
      <c r="H124" s="71">
        <f t="shared" si="47"/>
        <v>0</v>
      </c>
      <c r="I124" s="71">
        <f t="shared" si="47"/>
        <v>6952</v>
      </c>
      <c r="J124" s="71"/>
      <c r="K124" s="71"/>
      <c r="L124" s="71"/>
      <c r="M124" s="72">
        <f t="shared" si="46"/>
        <v>6952</v>
      </c>
      <c r="N124" s="6"/>
      <c r="O124" s="136"/>
      <c r="P124" s="136"/>
      <c r="Q124" s="136"/>
      <c r="R124" s="136"/>
      <c r="S124" s="136"/>
      <c r="T124" s="136"/>
    </row>
    <row r="125" spans="1:20" ht="11.25" customHeight="1">
      <c r="A125" s="23" t="s">
        <v>90</v>
      </c>
      <c r="B125" s="24" t="s">
        <v>91</v>
      </c>
      <c r="C125" s="25">
        <v>9630</v>
      </c>
      <c r="D125" s="25">
        <v>3191</v>
      </c>
      <c r="E125" s="25">
        <v>171</v>
      </c>
      <c r="F125" s="25"/>
      <c r="G125" s="25"/>
      <c r="H125" s="25"/>
      <c r="I125" s="25">
        <f>SUM(C125:H125)</f>
        <v>12992</v>
      </c>
      <c r="J125" s="25"/>
      <c r="K125" s="25"/>
      <c r="L125" s="25">
        <f>J125+K125</f>
        <v>0</v>
      </c>
      <c r="M125" s="27">
        <f t="shared" si="46"/>
        <v>12992</v>
      </c>
      <c r="N125" s="6"/>
      <c r="O125" s="136"/>
      <c r="P125" s="136"/>
      <c r="Q125" s="136"/>
      <c r="R125" s="136"/>
      <c r="S125" s="136"/>
      <c r="T125" s="136"/>
    </row>
    <row r="126" spans="1:20" ht="11.25" customHeight="1">
      <c r="A126" s="30"/>
      <c r="B126" s="31" t="s">
        <v>129</v>
      </c>
      <c r="C126" s="32">
        <v>-438</v>
      </c>
      <c r="D126" s="32">
        <v>-173</v>
      </c>
      <c r="E126" s="32"/>
      <c r="F126" s="32"/>
      <c r="G126" s="32"/>
      <c r="H126" s="32"/>
      <c r="I126" s="32">
        <f>SUM(C126:H126)</f>
        <v>-611</v>
      </c>
      <c r="J126" s="32"/>
      <c r="K126" s="32"/>
      <c r="L126" s="44"/>
      <c r="M126" s="45">
        <f t="shared" si="46"/>
        <v>-611</v>
      </c>
      <c r="N126" s="6"/>
      <c r="O126" s="136"/>
      <c r="P126" s="136"/>
      <c r="Q126" s="136"/>
      <c r="R126" s="136"/>
      <c r="S126" s="136"/>
      <c r="T126" s="136"/>
    </row>
    <row r="127" spans="1:20" ht="11.25" customHeight="1" thickBot="1">
      <c r="A127" s="38"/>
      <c r="B127" s="39" t="s">
        <v>165</v>
      </c>
      <c r="C127" s="40">
        <f>SUM(C125:C126)</f>
        <v>9192</v>
      </c>
      <c r="D127" s="40">
        <f aca="true" t="shared" si="48" ref="D127:I127">SUM(D125:D126)</f>
        <v>3018</v>
      </c>
      <c r="E127" s="40">
        <f t="shared" si="48"/>
        <v>171</v>
      </c>
      <c r="F127" s="40">
        <f t="shared" si="48"/>
        <v>0</v>
      </c>
      <c r="G127" s="40">
        <f t="shared" si="48"/>
        <v>0</v>
      </c>
      <c r="H127" s="40">
        <f t="shared" si="48"/>
        <v>0</v>
      </c>
      <c r="I127" s="40">
        <f t="shared" si="48"/>
        <v>12381</v>
      </c>
      <c r="J127" s="40"/>
      <c r="K127" s="40"/>
      <c r="L127" s="71"/>
      <c r="M127" s="72">
        <f t="shared" si="46"/>
        <v>12381</v>
      </c>
      <c r="N127" s="6"/>
      <c r="O127" s="136"/>
      <c r="P127" s="136"/>
      <c r="Q127" s="136"/>
      <c r="R127" s="136"/>
      <c r="S127" s="136"/>
      <c r="T127" s="136"/>
    </row>
    <row r="128" spans="1:20" ht="10.5" customHeight="1">
      <c r="A128" s="23" t="s">
        <v>123</v>
      </c>
      <c r="B128" s="24" t="s">
        <v>124</v>
      </c>
      <c r="C128" s="25"/>
      <c r="D128" s="25"/>
      <c r="E128" s="25">
        <v>725</v>
      </c>
      <c r="F128" s="25"/>
      <c r="G128" s="25"/>
      <c r="H128" s="25"/>
      <c r="I128" s="25">
        <f>SUM(C128:H128)</f>
        <v>725</v>
      </c>
      <c r="J128" s="25"/>
      <c r="K128" s="25"/>
      <c r="L128" s="25"/>
      <c r="M128" s="27">
        <f t="shared" si="46"/>
        <v>725</v>
      </c>
      <c r="N128" s="6"/>
      <c r="O128" s="136"/>
      <c r="P128" s="136"/>
      <c r="Q128" s="136"/>
      <c r="R128" s="136"/>
      <c r="S128" s="136"/>
      <c r="T128" s="136"/>
    </row>
    <row r="129" spans="1:20" ht="10.5" customHeight="1">
      <c r="A129" s="30"/>
      <c r="B129" s="31" t="s">
        <v>129</v>
      </c>
      <c r="C129" s="32"/>
      <c r="D129" s="32"/>
      <c r="E129" s="32">
        <v>-158</v>
      </c>
      <c r="F129" s="32"/>
      <c r="G129" s="32">
        <v>9</v>
      </c>
      <c r="H129" s="32"/>
      <c r="I129" s="32">
        <f>SUM(C129:H129)</f>
        <v>-149</v>
      </c>
      <c r="J129" s="32"/>
      <c r="K129" s="32"/>
      <c r="L129" s="44"/>
      <c r="M129" s="45">
        <f t="shared" si="46"/>
        <v>-149</v>
      </c>
      <c r="N129" s="6"/>
      <c r="O129" s="136"/>
      <c r="P129" s="136"/>
      <c r="Q129" s="136"/>
      <c r="R129" s="136"/>
      <c r="S129" s="136"/>
      <c r="T129" s="136"/>
    </row>
    <row r="130" spans="1:20" ht="10.5" customHeight="1" thickBot="1">
      <c r="A130" s="38"/>
      <c r="B130" s="39" t="s">
        <v>166</v>
      </c>
      <c r="C130" s="40"/>
      <c r="D130" s="40"/>
      <c r="E130" s="40">
        <f>SUM(E128:E129)</f>
        <v>567</v>
      </c>
      <c r="F130" s="40">
        <f>SUM(F128:F129)</f>
        <v>0</v>
      </c>
      <c r="G130" s="40">
        <f>SUM(G128:G129)</f>
        <v>9</v>
      </c>
      <c r="H130" s="40">
        <f>SUM(H128:H129)</f>
        <v>0</v>
      </c>
      <c r="I130" s="40">
        <f>SUM(I128:I129)</f>
        <v>576</v>
      </c>
      <c r="J130" s="40"/>
      <c r="K130" s="40"/>
      <c r="L130" s="71"/>
      <c r="M130" s="72">
        <f t="shared" si="46"/>
        <v>576</v>
      </c>
      <c r="N130" s="6"/>
      <c r="O130" s="136"/>
      <c r="P130" s="136"/>
      <c r="Q130" s="136"/>
      <c r="R130" s="136"/>
      <c r="S130" s="136"/>
      <c r="T130" s="136"/>
    </row>
    <row r="131" spans="1:20" ht="12" customHeight="1">
      <c r="A131" s="42" t="s">
        <v>92</v>
      </c>
      <c r="B131" s="43" t="s">
        <v>93</v>
      </c>
      <c r="C131" s="44">
        <v>6875</v>
      </c>
      <c r="D131" s="44">
        <v>2359</v>
      </c>
      <c r="E131" s="44">
        <v>8385</v>
      </c>
      <c r="F131" s="44"/>
      <c r="G131" s="44"/>
      <c r="H131" s="44"/>
      <c r="I131" s="44">
        <f>SUM(C131:H131)</f>
        <v>17619</v>
      </c>
      <c r="J131" s="44"/>
      <c r="K131" s="44"/>
      <c r="L131" s="44">
        <f>J131+K131</f>
        <v>0</v>
      </c>
      <c r="M131" s="45">
        <f t="shared" si="46"/>
        <v>17619</v>
      </c>
      <c r="N131" s="6"/>
      <c r="O131" s="136"/>
      <c r="P131" s="136"/>
      <c r="Q131" s="136"/>
      <c r="R131" s="136"/>
      <c r="S131" s="136"/>
      <c r="T131" s="136"/>
    </row>
    <row r="132" spans="1:20" ht="12" customHeight="1">
      <c r="A132" s="34"/>
      <c r="B132" s="35" t="s">
        <v>129</v>
      </c>
      <c r="C132" s="36"/>
      <c r="D132" s="36"/>
      <c r="E132" s="36"/>
      <c r="F132" s="36"/>
      <c r="G132" s="36"/>
      <c r="H132" s="36"/>
      <c r="I132" s="32">
        <f>SUM(C132:H132)</f>
        <v>0</v>
      </c>
      <c r="J132" s="36"/>
      <c r="K132" s="36"/>
      <c r="L132" s="36"/>
      <c r="M132" s="33">
        <f t="shared" si="46"/>
        <v>0</v>
      </c>
      <c r="N132" s="6"/>
      <c r="O132" s="136"/>
      <c r="P132" s="136"/>
      <c r="Q132" s="136"/>
      <c r="R132" s="136"/>
      <c r="S132" s="136"/>
      <c r="T132" s="136"/>
    </row>
    <row r="133" spans="1:20" ht="12" customHeight="1" thickBot="1">
      <c r="A133" s="34"/>
      <c r="B133" s="35" t="s">
        <v>167</v>
      </c>
      <c r="C133" s="36">
        <f>SUM(C131:C132)</f>
        <v>6875</v>
      </c>
      <c r="D133" s="36">
        <f aca="true" t="shared" si="49" ref="D133:I133">SUM(D131:D132)</f>
        <v>2359</v>
      </c>
      <c r="E133" s="36">
        <f t="shared" si="49"/>
        <v>8385</v>
      </c>
      <c r="F133" s="36">
        <f t="shared" si="49"/>
        <v>0</v>
      </c>
      <c r="G133" s="36">
        <f t="shared" si="49"/>
        <v>0</v>
      </c>
      <c r="H133" s="36">
        <f t="shared" si="49"/>
        <v>0</v>
      </c>
      <c r="I133" s="36">
        <f t="shared" si="49"/>
        <v>17619</v>
      </c>
      <c r="J133" s="36"/>
      <c r="K133" s="36"/>
      <c r="L133" s="36"/>
      <c r="M133" s="37">
        <f t="shared" si="46"/>
        <v>17619</v>
      </c>
      <c r="N133" s="6"/>
      <c r="O133" s="136"/>
      <c r="P133" s="136"/>
      <c r="Q133" s="136"/>
      <c r="R133" s="136"/>
      <c r="S133" s="136"/>
      <c r="T133" s="136"/>
    </row>
    <row r="134" spans="1:20" s="18" customFormat="1" ht="12" customHeight="1">
      <c r="A134" s="23" t="s">
        <v>70</v>
      </c>
      <c r="B134" s="24" t="s">
        <v>122</v>
      </c>
      <c r="C134" s="24">
        <v>7275</v>
      </c>
      <c r="D134" s="24">
        <v>2443</v>
      </c>
      <c r="E134" s="24">
        <v>14522</v>
      </c>
      <c r="F134" s="24"/>
      <c r="G134" s="24"/>
      <c r="H134" s="24"/>
      <c r="I134" s="25">
        <f>SUM(C134:H134)</f>
        <v>24240</v>
      </c>
      <c r="J134" s="24"/>
      <c r="K134" s="24"/>
      <c r="L134" s="25">
        <f>J134+K134</f>
        <v>0</v>
      </c>
      <c r="M134" s="27">
        <f t="shared" si="46"/>
        <v>24240</v>
      </c>
      <c r="N134" s="6"/>
      <c r="O134" s="6"/>
      <c r="P134" s="6"/>
      <c r="Q134" s="6"/>
      <c r="R134" s="6"/>
      <c r="S134" s="6"/>
      <c r="T134" s="6"/>
    </row>
    <row r="135" spans="1:20" s="18" customFormat="1" ht="12" customHeight="1">
      <c r="A135" s="30"/>
      <c r="B135" s="31" t="s">
        <v>129</v>
      </c>
      <c r="C135" s="31"/>
      <c r="D135" s="31"/>
      <c r="E135" s="31">
        <v>0</v>
      </c>
      <c r="F135" s="31"/>
      <c r="G135" s="31"/>
      <c r="H135" s="31"/>
      <c r="I135" s="32">
        <f>SUM(C135:H135)</f>
        <v>0</v>
      </c>
      <c r="J135" s="31"/>
      <c r="K135" s="31"/>
      <c r="L135" s="32"/>
      <c r="M135" s="33">
        <f t="shared" si="46"/>
        <v>0</v>
      </c>
      <c r="N135" s="6"/>
      <c r="O135" s="6"/>
      <c r="P135" s="6"/>
      <c r="Q135" s="6"/>
      <c r="R135" s="6"/>
      <c r="S135" s="6"/>
      <c r="T135" s="6"/>
    </row>
    <row r="136" spans="1:20" s="18" customFormat="1" ht="12" customHeight="1" thickBot="1">
      <c r="A136" s="38"/>
      <c r="B136" s="39" t="s">
        <v>168</v>
      </c>
      <c r="C136" s="39">
        <f>SUM(C134:C135)</f>
        <v>7275</v>
      </c>
      <c r="D136" s="39">
        <f aca="true" t="shared" si="50" ref="D136:I136">SUM(D134:D135)</f>
        <v>2443</v>
      </c>
      <c r="E136" s="39">
        <f t="shared" si="50"/>
        <v>14522</v>
      </c>
      <c r="F136" s="39">
        <f t="shared" si="50"/>
        <v>0</v>
      </c>
      <c r="G136" s="39">
        <f t="shared" si="50"/>
        <v>0</v>
      </c>
      <c r="H136" s="39">
        <f t="shared" si="50"/>
        <v>0</v>
      </c>
      <c r="I136" s="39">
        <f t="shared" si="50"/>
        <v>24240</v>
      </c>
      <c r="J136" s="39"/>
      <c r="K136" s="39"/>
      <c r="L136" s="40"/>
      <c r="M136" s="41">
        <f t="shared" si="46"/>
        <v>24240</v>
      </c>
      <c r="N136" s="6"/>
      <c r="O136" s="6"/>
      <c r="P136" s="6"/>
      <c r="Q136" s="6"/>
      <c r="R136" s="6"/>
      <c r="S136" s="6"/>
      <c r="T136" s="6"/>
    </row>
    <row r="137" spans="1:20" s="5" customFormat="1" ht="12.75">
      <c r="A137" s="140">
        <v>3</v>
      </c>
      <c r="B137" s="141" t="s">
        <v>94</v>
      </c>
      <c r="C137" s="142">
        <f aca="true" t="shared" si="51" ref="C137:M137">C119+C122+C125+C128+C131+C134</f>
        <v>89042</v>
      </c>
      <c r="D137" s="142">
        <f t="shared" si="51"/>
        <v>29348</v>
      </c>
      <c r="E137" s="142">
        <f t="shared" si="51"/>
        <v>31639</v>
      </c>
      <c r="F137" s="142">
        <f t="shared" si="51"/>
        <v>512</v>
      </c>
      <c r="G137" s="142">
        <f t="shared" si="51"/>
        <v>0</v>
      </c>
      <c r="H137" s="142">
        <f t="shared" si="51"/>
        <v>0</v>
      </c>
      <c r="I137" s="142">
        <f t="shared" si="51"/>
        <v>150541</v>
      </c>
      <c r="J137" s="142">
        <f t="shared" si="51"/>
        <v>0</v>
      </c>
      <c r="K137" s="142">
        <f t="shared" si="51"/>
        <v>775</v>
      </c>
      <c r="L137" s="142">
        <f t="shared" si="51"/>
        <v>775</v>
      </c>
      <c r="M137" s="146">
        <f t="shared" si="51"/>
        <v>151316</v>
      </c>
      <c r="N137" s="16"/>
      <c r="O137" s="135"/>
      <c r="P137" s="135"/>
      <c r="Q137" s="135"/>
      <c r="R137" s="135"/>
      <c r="S137" s="135"/>
      <c r="T137" s="135"/>
    </row>
    <row r="138" spans="1:14" s="5" customFormat="1" ht="12.75">
      <c r="A138" s="52"/>
      <c r="B138" s="53" t="s">
        <v>129</v>
      </c>
      <c r="C138" s="54">
        <f aca="true" t="shared" si="52" ref="C138:I138">C123+C126+C129+C132+C135+C120</f>
        <v>2</v>
      </c>
      <c r="D138" s="54">
        <f t="shared" si="52"/>
        <v>159</v>
      </c>
      <c r="E138" s="54">
        <f t="shared" si="52"/>
        <v>-319</v>
      </c>
      <c r="F138" s="54">
        <f t="shared" si="52"/>
        <v>0</v>
      </c>
      <c r="G138" s="54">
        <f t="shared" si="52"/>
        <v>9</v>
      </c>
      <c r="H138" s="54">
        <f t="shared" si="52"/>
        <v>0</v>
      </c>
      <c r="I138" s="54">
        <f t="shared" si="52"/>
        <v>-149</v>
      </c>
      <c r="J138" s="54">
        <f>J120</f>
        <v>0</v>
      </c>
      <c r="K138" s="54">
        <f>K120</f>
        <v>0</v>
      </c>
      <c r="L138" s="54">
        <f>L120</f>
        <v>0</v>
      </c>
      <c r="M138" s="55">
        <f>I138+L138</f>
        <v>-149</v>
      </c>
      <c r="N138" s="16"/>
    </row>
    <row r="139" spans="1:14" s="5" customFormat="1" ht="13.5" thickBot="1">
      <c r="A139" s="144"/>
      <c r="B139" s="130" t="s">
        <v>145</v>
      </c>
      <c r="C139" s="131">
        <f>SUM(C137:C138)</f>
        <v>89044</v>
      </c>
      <c r="D139" s="131">
        <f aca="true" t="shared" si="53" ref="D139:M139">SUM(D137:D138)</f>
        <v>29507</v>
      </c>
      <c r="E139" s="131">
        <f t="shared" si="53"/>
        <v>31320</v>
      </c>
      <c r="F139" s="131">
        <f t="shared" si="53"/>
        <v>512</v>
      </c>
      <c r="G139" s="131">
        <f t="shared" si="53"/>
        <v>9</v>
      </c>
      <c r="H139" s="131">
        <f t="shared" si="53"/>
        <v>0</v>
      </c>
      <c r="I139" s="131">
        <f t="shared" si="53"/>
        <v>150392</v>
      </c>
      <c r="J139" s="131">
        <f t="shared" si="53"/>
        <v>0</v>
      </c>
      <c r="K139" s="131">
        <f t="shared" si="53"/>
        <v>775</v>
      </c>
      <c r="L139" s="131">
        <f t="shared" si="53"/>
        <v>775</v>
      </c>
      <c r="M139" s="145">
        <f t="shared" si="53"/>
        <v>151167</v>
      </c>
      <c r="N139" s="16"/>
    </row>
    <row r="140" spans="1:14" ht="12" customHeight="1">
      <c r="A140" s="23" t="s">
        <v>95</v>
      </c>
      <c r="B140" s="24" t="s">
        <v>96</v>
      </c>
      <c r="C140" s="25">
        <v>6902</v>
      </c>
      <c r="D140" s="25">
        <v>2357</v>
      </c>
      <c r="E140" s="25">
        <v>2061</v>
      </c>
      <c r="F140" s="25"/>
      <c r="G140" s="25"/>
      <c r="H140" s="25"/>
      <c r="I140" s="25">
        <f aca="true" t="shared" si="54" ref="I140:I153">SUM(C140:H140)</f>
        <v>11320</v>
      </c>
      <c r="J140" s="25"/>
      <c r="K140" s="25"/>
      <c r="L140" s="25">
        <f aca="true" t="shared" si="55" ref="L140:L153">J140+K140</f>
        <v>0</v>
      </c>
      <c r="M140" s="27">
        <f aca="true" t="shared" si="56" ref="M140:M153">I140+L140</f>
        <v>11320</v>
      </c>
      <c r="N140" s="6"/>
    </row>
    <row r="141" spans="1:14" ht="12" customHeight="1">
      <c r="A141" s="30"/>
      <c r="B141" s="31" t="s">
        <v>129</v>
      </c>
      <c r="C141" s="32"/>
      <c r="D141" s="32"/>
      <c r="E141" s="32"/>
      <c r="F141" s="32"/>
      <c r="G141" s="32"/>
      <c r="H141" s="32"/>
      <c r="I141" s="32">
        <f t="shared" si="54"/>
        <v>0</v>
      </c>
      <c r="J141" s="32"/>
      <c r="K141" s="32"/>
      <c r="L141" s="32">
        <f t="shared" si="55"/>
        <v>0</v>
      </c>
      <c r="M141" s="33">
        <f t="shared" si="56"/>
        <v>0</v>
      </c>
      <c r="N141" s="6"/>
    </row>
    <row r="142" spans="1:14" ht="12" customHeight="1" thickBot="1">
      <c r="A142" s="38"/>
      <c r="B142" s="39" t="s">
        <v>198</v>
      </c>
      <c r="C142" s="40">
        <f>SUM(C140:C141)</f>
        <v>6902</v>
      </c>
      <c r="D142" s="40">
        <f aca="true" t="shared" si="57" ref="D142:M142">SUM(D140:D141)</f>
        <v>2357</v>
      </c>
      <c r="E142" s="40">
        <f t="shared" si="57"/>
        <v>2061</v>
      </c>
      <c r="F142" s="40">
        <f t="shared" si="57"/>
        <v>0</v>
      </c>
      <c r="G142" s="40">
        <f t="shared" si="57"/>
        <v>0</v>
      </c>
      <c r="H142" s="40">
        <f t="shared" si="57"/>
        <v>0</v>
      </c>
      <c r="I142" s="40">
        <f t="shared" si="57"/>
        <v>11320</v>
      </c>
      <c r="J142" s="40">
        <f t="shared" si="57"/>
        <v>0</v>
      </c>
      <c r="K142" s="40">
        <f t="shared" si="57"/>
        <v>0</v>
      </c>
      <c r="L142" s="40">
        <f t="shared" si="57"/>
        <v>0</v>
      </c>
      <c r="M142" s="41">
        <f t="shared" si="57"/>
        <v>11320</v>
      </c>
      <c r="N142" s="6"/>
    </row>
    <row r="143" spans="1:14" ht="12" customHeight="1">
      <c r="A143" s="23" t="s">
        <v>97</v>
      </c>
      <c r="B143" s="24" t="s">
        <v>98</v>
      </c>
      <c r="C143" s="25">
        <v>88</v>
      </c>
      <c r="D143" s="25">
        <v>21</v>
      </c>
      <c r="E143" s="25">
        <v>5416</v>
      </c>
      <c r="F143" s="25"/>
      <c r="G143" s="25"/>
      <c r="H143" s="25"/>
      <c r="I143" s="25">
        <f t="shared" si="54"/>
        <v>5525</v>
      </c>
      <c r="J143" s="25"/>
      <c r="K143" s="25"/>
      <c r="L143" s="25">
        <f t="shared" si="55"/>
        <v>0</v>
      </c>
      <c r="M143" s="27">
        <f t="shared" si="56"/>
        <v>5525</v>
      </c>
      <c r="N143" s="6"/>
    </row>
    <row r="144" spans="1:14" ht="12" customHeight="1">
      <c r="A144" s="30"/>
      <c r="B144" s="31" t="s">
        <v>129</v>
      </c>
      <c r="C144" s="32"/>
      <c r="D144" s="32"/>
      <c r="E144" s="32">
        <v>861</v>
      </c>
      <c r="F144" s="32"/>
      <c r="G144" s="32"/>
      <c r="H144" s="32"/>
      <c r="I144" s="32">
        <f t="shared" si="54"/>
        <v>861</v>
      </c>
      <c r="J144" s="32"/>
      <c r="K144" s="32"/>
      <c r="L144" s="44"/>
      <c r="M144" s="45">
        <f t="shared" si="56"/>
        <v>861</v>
      </c>
      <c r="N144" s="6"/>
    </row>
    <row r="145" spans="1:14" ht="12" customHeight="1" thickBot="1">
      <c r="A145" s="34"/>
      <c r="B145" s="35" t="s">
        <v>177</v>
      </c>
      <c r="C145" s="36">
        <f>SUM(C143:C144)</f>
        <v>88</v>
      </c>
      <c r="D145" s="36">
        <f aca="true" t="shared" si="58" ref="D145:I145">SUM(D143:D144)</f>
        <v>21</v>
      </c>
      <c r="E145" s="36">
        <f t="shared" si="58"/>
        <v>6277</v>
      </c>
      <c r="F145" s="36">
        <f t="shared" si="58"/>
        <v>0</v>
      </c>
      <c r="G145" s="36">
        <f t="shared" si="58"/>
        <v>0</v>
      </c>
      <c r="H145" s="36">
        <f t="shared" si="58"/>
        <v>0</v>
      </c>
      <c r="I145" s="36">
        <f t="shared" si="58"/>
        <v>6386</v>
      </c>
      <c r="J145" s="36"/>
      <c r="K145" s="36"/>
      <c r="L145" s="69"/>
      <c r="M145" s="70">
        <f t="shared" si="56"/>
        <v>6386</v>
      </c>
      <c r="N145" s="6"/>
    </row>
    <row r="146" spans="1:14" ht="12" customHeight="1">
      <c r="A146" s="23" t="s">
        <v>99</v>
      </c>
      <c r="B146" s="24" t="s">
        <v>100</v>
      </c>
      <c r="C146" s="25">
        <v>6060</v>
      </c>
      <c r="D146" s="25">
        <v>2019</v>
      </c>
      <c r="E146" s="25">
        <v>1794</v>
      </c>
      <c r="F146" s="25"/>
      <c r="G146" s="25"/>
      <c r="H146" s="25"/>
      <c r="I146" s="25">
        <f t="shared" si="54"/>
        <v>9873</v>
      </c>
      <c r="J146" s="25"/>
      <c r="K146" s="25"/>
      <c r="L146" s="25">
        <f t="shared" si="55"/>
        <v>0</v>
      </c>
      <c r="M146" s="27">
        <f t="shared" si="56"/>
        <v>9873</v>
      </c>
      <c r="N146" s="6"/>
    </row>
    <row r="147" spans="1:14" ht="12" customHeight="1">
      <c r="A147" s="30"/>
      <c r="B147" s="31" t="s">
        <v>129</v>
      </c>
      <c r="C147" s="32"/>
      <c r="D147" s="32">
        <v>25</v>
      </c>
      <c r="E147" s="32">
        <v>-25</v>
      </c>
      <c r="F147" s="32"/>
      <c r="G147" s="32"/>
      <c r="H147" s="32"/>
      <c r="I147" s="32">
        <f t="shared" si="54"/>
        <v>0</v>
      </c>
      <c r="J147" s="32"/>
      <c r="K147" s="32"/>
      <c r="L147" s="32">
        <f t="shared" si="55"/>
        <v>0</v>
      </c>
      <c r="M147" s="33">
        <f t="shared" si="56"/>
        <v>0</v>
      </c>
      <c r="N147" s="6"/>
    </row>
    <row r="148" spans="1:14" ht="12" customHeight="1" thickBot="1">
      <c r="A148" s="34"/>
      <c r="B148" s="35" t="s">
        <v>201</v>
      </c>
      <c r="C148" s="36">
        <f>SUM(C146:C147)</f>
        <v>6060</v>
      </c>
      <c r="D148" s="36">
        <f aca="true" t="shared" si="59" ref="D148:M148">SUM(D146:D147)</f>
        <v>2044</v>
      </c>
      <c r="E148" s="36">
        <f t="shared" si="59"/>
        <v>1769</v>
      </c>
      <c r="F148" s="36">
        <f t="shared" si="59"/>
        <v>0</v>
      </c>
      <c r="G148" s="36">
        <f t="shared" si="59"/>
        <v>0</v>
      </c>
      <c r="H148" s="36">
        <f t="shared" si="59"/>
        <v>0</v>
      </c>
      <c r="I148" s="36">
        <f t="shared" si="59"/>
        <v>9873</v>
      </c>
      <c r="J148" s="36">
        <f t="shared" si="59"/>
        <v>0</v>
      </c>
      <c r="K148" s="36">
        <f t="shared" si="59"/>
        <v>0</v>
      </c>
      <c r="L148" s="36">
        <f t="shared" si="59"/>
        <v>0</v>
      </c>
      <c r="M148" s="37">
        <f t="shared" si="59"/>
        <v>9873</v>
      </c>
      <c r="N148" s="6"/>
    </row>
    <row r="149" spans="1:14" ht="12" customHeight="1">
      <c r="A149" s="23" t="s">
        <v>101</v>
      </c>
      <c r="B149" s="24" t="s">
        <v>102</v>
      </c>
      <c r="C149" s="25">
        <v>4863</v>
      </c>
      <c r="D149" s="25">
        <v>1586</v>
      </c>
      <c r="E149" s="25">
        <v>49</v>
      </c>
      <c r="F149" s="25"/>
      <c r="G149" s="25"/>
      <c r="H149" s="25"/>
      <c r="I149" s="25">
        <f t="shared" si="54"/>
        <v>6498</v>
      </c>
      <c r="J149" s="25"/>
      <c r="K149" s="25"/>
      <c r="L149" s="25">
        <f t="shared" si="55"/>
        <v>0</v>
      </c>
      <c r="M149" s="27">
        <f t="shared" si="56"/>
        <v>6498</v>
      </c>
      <c r="N149" s="6"/>
    </row>
    <row r="150" spans="1:14" ht="12" customHeight="1">
      <c r="A150" s="30"/>
      <c r="B150" s="31" t="s">
        <v>129</v>
      </c>
      <c r="C150" s="32">
        <v>-8</v>
      </c>
      <c r="D150" s="32">
        <v>-7</v>
      </c>
      <c r="E150" s="32"/>
      <c r="F150" s="32"/>
      <c r="G150" s="32"/>
      <c r="H150" s="32"/>
      <c r="I150" s="32">
        <f t="shared" si="54"/>
        <v>-15</v>
      </c>
      <c r="J150" s="32"/>
      <c r="K150" s="32"/>
      <c r="L150" s="32">
        <f t="shared" si="55"/>
        <v>0</v>
      </c>
      <c r="M150" s="33">
        <f t="shared" si="56"/>
        <v>-15</v>
      </c>
      <c r="N150" s="6"/>
    </row>
    <row r="151" spans="1:14" ht="12" customHeight="1" thickBot="1">
      <c r="A151" s="38"/>
      <c r="B151" s="39" t="s">
        <v>202</v>
      </c>
      <c r="C151" s="40">
        <f>SUM(C149:C150)</f>
        <v>4855</v>
      </c>
      <c r="D151" s="40">
        <f aca="true" t="shared" si="60" ref="D151:M151">SUM(D149:D150)</f>
        <v>1579</v>
      </c>
      <c r="E151" s="40">
        <f t="shared" si="60"/>
        <v>49</v>
      </c>
      <c r="F151" s="40">
        <f t="shared" si="60"/>
        <v>0</v>
      </c>
      <c r="G151" s="40">
        <f t="shared" si="60"/>
        <v>0</v>
      </c>
      <c r="H151" s="40">
        <f t="shared" si="60"/>
        <v>0</v>
      </c>
      <c r="I151" s="40">
        <f t="shared" si="60"/>
        <v>6483</v>
      </c>
      <c r="J151" s="40">
        <f t="shared" si="60"/>
        <v>0</v>
      </c>
      <c r="K151" s="40">
        <f t="shared" si="60"/>
        <v>0</v>
      </c>
      <c r="L151" s="40">
        <f t="shared" si="60"/>
        <v>0</v>
      </c>
      <c r="M151" s="41">
        <f t="shared" si="60"/>
        <v>6483</v>
      </c>
      <c r="N151" s="6"/>
    </row>
    <row r="152" spans="1:14" ht="12" customHeight="1">
      <c r="A152" s="42" t="s">
        <v>103</v>
      </c>
      <c r="B152" s="43" t="s">
        <v>104</v>
      </c>
      <c r="C152" s="44">
        <v>812</v>
      </c>
      <c r="D152" s="44">
        <v>253</v>
      </c>
      <c r="E152" s="44">
        <v>1210</v>
      </c>
      <c r="F152" s="44"/>
      <c r="G152" s="44"/>
      <c r="H152" s="44"/>
      <c r="I152" s="44">
        <f t="shared" si="54"/>
        <v>2275</v>
      </c>
      <c r="J152" s="44"/>
      <c r="K152" s="44"/>
      <c r="L152" s="44">
        <f t="shared" si="55"/>
        <v>0</v>
      </c>
      <c r="M152" s="45">
        <f t="shared" si="56"/>
        <v>2275</v>
      </c>
      <c r="N152" s="6"/>
    </row>
    <row r="153" spans="1:14" ht="12" customHeight="1">
      <c r="A153" s="30"/>
      <c r="B153" s="31" t="s">
        <v>129</v>
      </c>
      <c r="C153" s="32">
        <v>8</v>
      </c>
      <c r="D153" s="32">
        <v>7</v>
      </c>
      <c r="E153" s="32"/>
      <c r="F153" s="32"/>
      <c r="G153" s="32"/>
      <c r="H153" s="32"/>
      <c r="I153" s="32">
        <f t="shared" si="54"/>
        <v>15</v>
      </c>
      <c r="J153" s="32"/>
      <c r="K153" s="32"/>
      <c r="L153" s="32">
        <f t="shared" si="55"/>
        <v>0</v>
      </c>
      <c r="M153" s="33">
        <f t="shared" si="56"/>
        <v>15</v>
      </c>
      <c r="N153" s="6"/>
    </row>
    <row r="154" spans="1:14" ht="12" customHeight="1" thickBot="1">
      <c r="A154" s="38"/>
      <c r="B154" s="39" t="s">
        <v>147</v>
      </c>
      <c r="C154" s="40">
        <f>SUM(C152:C153)</f>
        <v>820</v>
      </c>
      <c r="D154" s="40">
        <f aca="true" t="shared" si="61" ref="D154:M154">SUM(D152:D153)</f>
        <v>260</v>
      </c>
      <c r="E154" s="40">
        <f t="shared" si="61"/>
        <v>1210</v>
      </c>
      <c r="F154" s="40">
        <f t="shared" si="61"/>
        <v>0</v>
      </c>
      <c r="G154" s="40">
        <f t="shared" si="61"/>
        <v>0</v>
      </c>
      <c r="H154" s="40">
        <f t="shared" si="61"/>
        <v>0</v>
      </c>
      <c r="I154" s="40">
        <f t="shared" si="61"/>
        <v>2290</v>
      </c>
      <c r="J154" s="40">
        <f t="shared" si="61"/>
        <v>0</v>
      </c>
      <c r="K154" s="40">
        <f t="shared" si="61"/>
        <v>0</v>
      </c>
      <c r="L154" s="40">
        <f t="shared" si="61"/>
        <v>0</v>
      </c>
      <c r="M154" s="41">
        <f t="shared" si="61"/>
        <v>2290</v>
      </c>
      <c r="N154" s="6"/>
    </row>
    <row r="155" spans="1:14" ht="12" customHeight="1" thickBot="1">
      <c r="A155" s="80" t="s">
        <v>105</v>
      </c>
      <c r="B155" s="81" t="s">
        <v>187</v>
      </c>
      <c r="C155" s="69">
        <v>7952</v>
      </c>
      <c r="D155" s="69">
        <v>2685</v>
      </c>
      <c r="E155" s="69">
        <v>2481</v>
      </c>
      <c r="F155" s="69"/>
      <c r="G155" s="69"/>
      <c r="H155" s="69"/>
      <c r="I155" s="69">
        <f>SUM(C155:H155)</f>
        <v>13118</v>
      </c>
      <c r="J155" s="69"/>
      <c r="K155" s="69"/>
      <c r="L155" s="69">
        <f>J155+K155</f>
        <v>0</v>
      </c>
      <c r="M155" s="70">
        <f>I155+L155</f>
        <v>13118</v>
      </c>
      <c r="N155" s="6"/>
    </row>
    <row r="156" spans="1:14" s="5" customFormat="1" ht="12.75">
      <c r="A156" s="46">
        <v>4</v>
      </c>
      <c r="B156" s="47" t="s">
        <v>188</v>
      </c>
      <c r="C156" s="48">
        <f>C140+C143+C146+C149+C152+C155</f>
        <v>26677</v>
      </c>
      <c r="D156" s="48">
        <f aca="true" t="shared" si="62" ref="D156:M156">D140+D143+D146+D149+D152+D155</f>
        <v>8921</v>
      </c>
      <c r="E156" s="48">
        <f t="shared" si="62"/>
        <v>13011</v>
      </c>
      <c r="F156" s="48">
        <f t="shared" si="62"/>
        <v>0</v>
      </c>
      <c r="G156" s="48">
        <f t="shared" si="62"/>
        <v>0</v>
      </c>
      <c r="H156" s="48">
        <f t="shared" si="62"/>
        <v>0</v>
      </c>
      <c r="I156" s="48">
        <f t="shared" si="62"/>
        <v>48609</v>
      </c>
      <c r="J156" s="48">
        <f t="shared" si="62"/>
        <v>0</v>
      </c>
      <c r="K156" s="48">
        <f t="shared" si="62"/>
        <v>0</v>
      </c>
      <c r="L156" s="48">
        <f t="shared" si="62"/>
        <v>0</v>
      </c>
      <c r="M156" s="49">
        <f t="shared" si="62"/>
        <v>48609</v>
      </c>
      <c r="N156" s="15"/>
    </row>
    <row r="157" spans="1:14" s="5" customFormat="1" ht="12.75">
      <c r="A157" s="52"/>
      <c r="B157" s="53" t="s">
        <v>129</v>
      </c>
      <c r="C157" s="54">
        <f>C144+C153+C141+C147+C150</f>
        <v>0</v>
      </c>
      <c r="D157" s="54">
        <f aca="true" t="shared" si="63" ref="D157:M157">D144+D153+D141+D147+D150</f>
        <v>25</v>
      </c>
      <c r="E157" s="54">
        <f t="shared" si="63"/>
        <v>836</v>
      </c>
      <c r="F157" s="54">
        <f t="shared" si="63"/>
        <v>0</v>
      </c>
      <c r="G157" s="54">
        <f t="shared" si="63"/>
        <v>0</v>
      </c>
      <c r="H157" s="54">
        <f t="shared" si="63"/>
        <v>0</v>
      </c>
      <c r="I157" s="54">
        <f t="shared" si="63"/>
        <v>861</v>
      </c>
      <c r="J157" s="54">
        <f t="shared" si="63"/>
        <v>0</v>
      </c>
      <c r="K157" s="54">
        <f t="shared" si="63"/>
        <v>0</v>
      </c>
      <c r="L157" s="54">
        <f t="shared" si="63"/>
        <v>0</v>
      </c>
      <c r="M157" s="55">
        <f t="shared" si="63"/>
        <v>861</v>
      </c>
      <c r="N157" s="15"/>
    </row>
    <row r="158" spans="1:14" s="5" customFormat="1" ht="13.5" thickBot="1">
      <c r="A158" s="56"/>
      <c r="B158" s="57" t="s">
        <v>148</v>
      </c>
      <c r="C158" s="58">
        <f>SUM(C156:C157)</f>
        <v>26677</v>
      </c>
      <c r="D158" s="58">
        <f aca="true" t="shared" si="64" ref="D158:M158">SUM(D156:D157)</f>
        <v>8946</v>
      </c>
      <c r="E158" s="58">
        <f t="shared" si="64"/>
        <v>13847</v>
      </c>
      <c r="F158" s="58">
        <f t="shared" si="64"/>
        <v>0</v>
      </c>
      <c r="G158" s="58">
        <f t="shared" si="64"/>
        <v>0</v>
      </c>
      <c r="H158" s="58">
        <f t="shared" si="64"/>
        <v>0</v>
      </c>
      <c r="I158" s="58">
        <f t="shared" si="64"/>
        <v>49470</v>
      </c>
      <c r="J158" s="58">
        <f t="shared" si="64"/>
        <v>0</v>
      </c>
      <c r="K158" s="58">
        <f t="shared" si="64"/>
        <v>0</v>
      </c>
      <c r="L158" s="58">
        <f t="shared" si="64"/>
        <v>0</v>
      </c>
      <c r="M158" s="59">
        <f t="shared" si="64"/>
        <v>49470</v>
      </c>
      <c r="N158" s="15"/>
    </row>
    <row r="159" spans="1:14" s="10" customFormat="1" ht="13.5" thickBot="1">
      <c r="A159" s="73">
        <v>5</v>
      </c>
      <c r="B159" s="74" t="s">
        <v>112</v>
      </c>
      <c r="C159" s="75">
        <v>9807</v>
      </c>
      <c r="D159" s="75">
        <v>3126</v>
      </c>
      <c r="E159" s="75">
        <v>2967</v>
      </c>
      <c r="F159" s="75"/>
      <c r="G159" s="75"/>
      <c r="H159" s="75"/>
      <c r="I159" s="75">
        <f>SUM(C159:H159)</f>
        <v>15900</v>
      </c>
      <c r="J159" s="75"/>
      <c r="K159" s="75"/>
      <c r="L159" s="75">
        <f>J159+K159</f>
        <v>0</v>
      </c>
      <c r="M159" s="76">
        <f>I159+L159</f>
        <v>15900</v>
      </c>
      <c r="N159" s="11"/>
    </row>
    <row r="160" spans="1:14" s="2" customFormat="1" ht="12.75">
      <c r="A160" s="84"/>
      <c r="B160" s="85" t="s">
        <v>106</v>
      </c>
      <c r="C160" s="86">
        <f>SUM(C116,C137,C156,C159)</f>
        <v>150588</v>
      </c>
      <c r="D160" s="86">
        <f>SUM(D116,D137,D156,D159)</f>
        <v>49659</v>
      </c>
      <c r="E160" s="86">
        <f>SUM(E116,E137,E156,E159)</f>
        <v>53560</v>
      </c>
      <c r="F160" s="86">
        <f>SUM(F116,F137,F156,F159)</f>
        <v>512</v>
      </c>
      <c r="G160" s="86">
        <f>SUM(G116,G137,G156,G159)</f>
        <v>0</v>
      </c>
      <c r="H160" s="86">
        <f>SUM(H116,H137,H156,H159)</f>
        <v>0</v>
      </c>
      <c r="I160" s="86">
        <f>SUM(I116,I137,I156,I159)</f>
        <v>254319</v>
      </c>
      <c r="J160" s="86">
        <f>SUM(J116,J137,J156,J159)</f>
        <v>0</v>
      </c>
      <c r="K160" s="86">
        <f>SUM(K116,K137,K156,K159)</f>
        <v>1525</v>
      </c>
      <c r="L160" s="86">
        <f>SUM(L116,L137,L156,L159)</f>
        <v>1525</v>
      </c>
      <c r="M160" s="87">
        <f>I160+L160</f>
        <v>255844</v>
      </c>
      <c r="N160" s="13"/>
    </row>
    <row r="161" spans="1:14" s="2" customFormat="1" ht="12.75">
      <c r="A161" s="88"/>
      <c r="B161" s="82" t="s">
        <v>129</v>
      </c>
      <c r="C161" s="83">
        <f>C138+C157+C117</f>
        <v>2</v>
      </c>
      <c r="D161" s="83">
        <f>D138+D157+D117</f>
        <v>184</v>
      </c>
      <c r="E161" s="83">
        <f>E138+E157+E117</f>
        <v>390</v>
      </c>
      <c r="F161" s="83">
        <f>F138+F157+F117</f>
        <v>0</v>
      </c>
      <c r="G161" s="83">
        <f>G138+G157+G117</f>
        <v>9</v>
      </c>
      <c r="H161" s="83">
        <f>H138+H157+H117</f>
        <v>0</v>
      </c>
      <c r="I161" s="83">
        <f>I138+I157+I117</f>
        <v>585</v>
      </c>
      <c r="J161" s="83">
        <f>J138+J157+J117</f>
        <v>0</v>
      </c>
      <c r="K161" s="83">
        <f>K138+K157+K117</f>
        <v>0</v>
      </c>
      <c r="L161" s="83">
        <f>L138+L157+L117</f>
        <v>0</v>
      </c>
      <c r="M161" s="89">
        <f>M138+M157+M117</f>
        <v>585</v>
      </c>
      <c r="N161" s="13"/>
    </row>
    <row r="162" spans="1:14" s="2" customFormat="1" ht="13.5" thickBot="1">
      <c r="A162" s="90"/>
      <c r="B162" s="91" t="s">
        <v>189</v>
      </c>
      <c r="C162" s="92">
        <f>SUM(C160:C161)</f>
        <v>150590</v>
      </c>
      <c r="D162" s="92">
        <f aca="true" t="shared" si="65" ref="D162:M162">SUM(D160:D161)</f>
        <v>49843</v>
      </c>
      <c r="E162" s="92">
        <f t="shared" si="65"/>
        <v>53950</v>
      </c>
      <c r="F162" s="92">
        <f t="shared" si="65"/>
        <v>512</v>
      </c>
      <c r="G162" s="92">
        <f t="shared" si="65"/>
        <v>9</v>
      </c>
      <c r="H162" s="92">
        <f t="shared" si="65"/>
        <v>0</v>
      </c>
      <c r="I162" s="92">
        <f t="shared" si="65"/>
        <v>254904</v>
      </c>
      <c r="J162" s="92">
        <f t="shared" si="65"/>
        <v>0</v>
      </c>
      <c r="K162" s="92">
        <f t="shared" si="65"/>
        <v>1525</v>
      </c>
      <c r="L162" s="92">
        <f t="shared" si="65"/>
        <v>1525</v>
      </c>
      <c r="M162" s="93">
        <f t="shared" si="65"/>
        <v>256429</v>
      </c>
      <c r="N162" s="13"/>
    </row>
    <row r="163" spans="1:14" s="5" customFormat="1" ht="12.75">
      <c r="A163" s="46"/>
      <c r="B163" s="47" t="s">
        <v>113</v>
      </c>
      <c r="C163" s="48">
        <f>SUM(C103,C160)</f>
        <v>238396</v>
      </c>
      <c r="D163" s="48">
        <f>SUM(D103,D160)</f>
        <v>77989</v>
      </c>
      <c r="E163" s="48">
        <f>SUM(E103,E160)</f>
        <v>133791</v>
      </c>
      <c r="F163" s="48">
        <f>SUM(F103,F160)</f>
        <v>27985</v>
      </c>
      <c r="G163" s="48">
        <f>SUM(G103,G160)</f>
        <v>9693</v>
      </c>
      <c r="H163" s="48">
        <f>SUM(H103,H160)</f>
        <v>7022</v>
      </c>
      <c r="I163" s="48">
        <f>SUM(I103,I160)</f>
        <v>494876</v>
      </c>
      <c r="J163" s="48">
        <f>SUM(J103,J160)</f>
        <v>25333</v>
      </c>
      <c r="K163" s="48">
        <f>SUM(K103,K160)</f>
        <v>14400</v>
      </c>
      <c r="L163" s="48">
        <f>SUM(L103,L160)</f>
        <v>39733</v>
      </c>
      <c r="M163" s="49">
        <f>SUM(M103,M160)</f>
        <v>534609</v>
      </c>
      <c r="N163" s="15"/>
    </row>
    <row r="164" spans="1:14" s="5" customFormat="1" ht="12.75">
      <c r="A164" s="52"/>
      <c r="B164" s="53" t="s">
        <v>129</v>
      </c>
      <c r="C164" s="54">
        <f>C104+C161</f>
        <v>157</v>
      </c>
      <c r="D164" s="54">
        <f>D104+D161</f>
        <v>939</v>
      </c>
      <c r="E164" s="54">
        <f>E104+E161</f>
        <v>-5888</v>
      </c>
      <c r="F164" s="54">
        <f>F104+F161</f>
        <v>-580</v>
      </c>
      <c r="G164" s="54">
        <f>G104+G161</f>
        <v>295</v>
      </c>
      <c r="H164" s="54">
        <f>H104+H161</f>
        <v>0</v>
      </c>
      <c r="I164" s="54">
        <f>I104+I161</f>
        <v>-5077</v>
      </c>
      <c r="J164" s="54">
        <f>J104+J161</f>
        <v>0</v>
      </c>
      <c r="K164" s="54">
        <f>K104+K161</f>
        <v>-3680</v>
      </c>
      <c r="L164" s="54">
        <f>L104+L161</f>
        <v>-3680</v>
      </c>
      <c r="M164" s="55">
        <f>M104+M161</f>
        <v>-8757</v>
      </c>
      <c r="N164" s="15"/>
    </row>
    <row r="165" spans="1:14" s="5" customFormat="1" ht="13.5" thickBot="1">
      <c r="A165" s="56"/>
      <c r="B165" s="57" t="s">
        <v>190</v>
      </c>
      <c r="C165" s="58">
        <f>SUM(C163:C164)</f>
        <v>238553</v>
      </c>
      <c r="D165" s="58">
        <f aca="true" t="shared" si="66" ref="D165:L165">SUM(D163:D164)</f>
        <v>78928</v>
      </c>
      <c r="E165" s="58">
        <f t="shared" si="66"/>
        <v>127903</v>
      </c>
      <c r="F165" s="58">
        <f t="shared" si="66"/>
        <v>27405</v>
      </c>
      <c r="G165" s="58">
        <f t="shared" si="66"/>
        <v>9988</v>
      </c>
      <c r="H165" s="58">
        <f t="shared" si="66"/>
        <v>7022</v>
      </c>
      <c r="I165" s="58">
        <f t="shared" si="66"/>
        <v>489799</v>
      </c>
      <c r="J165" s="58">
        <f t="shared" si="66"/>
        <v>25333</v>
      </c>
      <c r="K165" s="58">
        <f t="shared" si="66"/>
        <v>10720</v>
      </c>
      <c r="L165" s="58">
        <f t="shared" si="66"/>
        <v>36053</v>
      </c>
      <c r="M165" s="59">
        <f>I165+L165</f>
        <v>525852</v>
      </c>
      <c r="N165" s="15"/>
    </row>
    <row r="166" spans="1:14" s="3" customFormat="1" ht="12" customHeight="1">
      <c r="A166" s="23" t="s">
        <v>107</v>
      </c>
      <c r="B166" s="24" t="s">
        <v>108</v>
      </c>
      <c r="C166" s="25">
        <v>12821</v>
      </c>
      <c r="D166" s="25">
        <v>4284</v>
      </c>
      <c r="E166" s="25">
        <v>16418</v>
      </c>
      <c r="F166" s="25"/>
      <c r="G166" s="25"/>
      <c r="H166" s="25"/>
      <c r="I166" s="25">
        <f>SUM(C166:H166)</f>
        <v>33523</v>
      </c>
      <c r="J166" s="25"/>
      <c r="K166" s="25">
        <v>150</v>
      </c>
      <c r="L166" s="25">
        <f>J166+K166</f>
        <v>150</v>
      </c>
      <c r="M166" s="27">
        <f>I166+L166</f>
        <v>33673</v>
      </c>
      <c r="N166" s="6"/>
    </row>
    <row r="167" spans="1:14" s="3" customFormat="1" ht="12" customHeight="1">
      <c r="A167" s="30"/>
      <c r="B167" s="31" t="s">
        <v>129</v>
      </c>
      <c r="C167" s="32"/>
      <c r="D167" s="32"/>
      <c r="E167" s="32">
        <v>1375</v>
      </c>
      <c r="F167" s="32"/>
      <c r="G167" s="32"/>
      <c r="H167" s="32"/>
      <c r="I167" s="32">
        <f>SUM(C167:H167)</f>
        <v>1375</v>
      </c>
      <c r="J167" s="32"/>
      <c r="K167" s="32">
        <v>0</v>
      </c>
      <c r="L167" s="32">
        <f>J167+K167</f>
        <v>0</v>
      </c>
      <c r="M167" s="33">
        <f>I167+L167</f>
        <v>1375</v>
      </c>
      <c r="N167" s="6"/>
    </row>
    <row r="168" spans="1:14" s="3" customFormat="1" ht="12" customHeight="1" thickBot="1">
      <c r="A168" s="38"/>
      <c r="B168" s="39" t="s">
        <v>178</v>
      </c>
      <c r="C168" s="40">
        <f>SUM(C166:C167)</f>
        <v>12821</v>
      </c>
      <c r="D168" s="40">
        <f aca="true" t="shared" si="67" ref="D168:M168">SUM(D166:D167)</f>
        <v>4284</v>
      </c>
      <c r="E168" s="40">
        <f t="shared" si="67"/>
        <v>17793</v>
      </c>
      <c r="F168" s="40">
        <f t="shared" si="67"/>
        <v>0</v>
      </c>
      <c r="G168" s="40">
        <f t="shared" si="67"/>
        <v>0</v>
      </c>
      <c r="H168" s="40">
        <f t="shared" si="67"/>
        <v>0</v>
      </c>
      <c r="I168" s="40">
        <f t="shared" si="67"/>
        <v>34898</v>
      </c>
      <c r="J168" s="40">
        <f t="shared" si="67"/>
        <v>0</v>
      </c>
      <c r="K168" s="40">
        <f t="shared" si="67"/>
        <v>150</v>
      </c>
      <c r="L168" s="40">
        <f t="shared" si="67"/>
        <v>150</v>
      </c>
      <c r="M168" s="41">
        <f t="shared" si="67"/>
        <v>35048</v>
      </c>
      <c r="N168" s="6"/>
    </row>
    <row r="169" spans="1:14" ht="12" customHeight="1">
      <c r="A169" s="42" t="s">
        <v>109</v>
      </c>
      <c r="B169" s="43" t="s">
        <v>110</v>
      </c>
      <c r="C169" s="44">
        <v>6677</v>
      </c>
      <c r="D169" s="44">
        <v>2284</v>
      </c>
      <c r="E169" s="44">
        <v>4197</v>
      </c>
      <c r="F169" s="44"/>
      <c r="G169" s="44"/>
      <c r="H169" s="44"/>
      <c r="I169" s="44">
        <f>SUM(C169:H169)</f>
        <v>13158</v>
      </c>
      <c r="J169" s="44"/>
      <c r="K169" s="44"/>
      <c r="L169" s="44">
        <f>J169+K169</f>
        <v>0</v>
      </c>
      <c r="M169" s="45">
        <f>I169+L169</f>
        <v>13158</v>
      </c>
      <c r="N169" s="13"/>
    </row>
    <row r="170" spans="1:14" ht="12" customHeight="1">
      <c r="A170" s="30"/>
      <c r="B170" s="31" t="s">
        <v>129</v>
      </c>
      <c r="C170" s="32"/>
      <c r="D170" s="32"/>
      <c r="E170" s="32">
        <v>0</v>
      </c>
      <c r="F170" s="32"/>
      <c r="G170" s="32"/>
      <c r="H170" s="32"/>
      <c r="I170" s="32">
        <f>SUM(C170:H170)</f>
        <v>0</v>
      </c>
      <c r="J170" s="32"/>
      <c r="K170" s="32"/>
      <c r="L170" s="32">
        <f>J170+K170</f>
        <v>0</v>
      </c>
      <c r="M170" s="33">
        <f>I170+L170</f>
        <v>0</v>
      </c>
      <c r="N170" s="13"/>
    </row>
    <row r="171" spans="1:14" ht="12" customHeight="1" thickBot="1">
      <c r="A171" s="38"/>
      <c r="B171" s="39" t="s">
        <v>152</v>
      </c>
      <c r="C171" s="40">
        <f>SUM(C169:C170)</f>
        <v>6677</v>
      </c>
      <c r="D171" s="40">
        <f aca="true" t="shared" si="68" ref="D171:M171">SUM(D169:D170)</f>
        <v>2284</v>
      </c>
      <c r="E171" s="40">
        <f t="shared" si="68"/>
        <v>4197</v>
      </c>
      <c r="F171" s="40">
        <f t="shared" si="68"/>
        <v>0</v>
      </c>
      <c r="G171" s="40">
        <f t="shared" si="68"/>
        <v>0</v>
      </c>
      <c r="H171" s="40">
        <f t="shared" si="68"/>
        <v>0</v>
      </c>
      <c r="I171" s="40">
        <f t="shared" si="68"/>
        <v>13158</v>
      </c>
      <c r="J171" s="40">
        <f t="shared" si="68"/>
        <v>0</v>
      </c>
      <c r="K171" s="40">
        <f t="shared" si="68"/>
        <v>0</v>
      </c>
      <c r="L171" s="40">
        <f t="shared" si="68"/>
        <v>0</v>
      </c>
      <c r="M171" s="41">
        <f t="shared" si="68"/>
        <v>13158</v>
      </c>
      <c r="N171" s="13"/>
    </row>
    <row r="172" spans="1:14" s="5" customFormat="1" ht="12.75">
      <c r="A172" s="46">
        <v>6</v>
      </c>
      <c r="B172" s="47" t="s">
        <v>156</v>
      </c>
      <c r="C172" s="48">
        <f>C166+C169</f>
        <v>19498</v>
      </c>
      <c r="D172" s="48">
        <f aca="true" t="shared" si="69" ref="D172:M172">D166+D169</f>
        <v>6568</v>
      </c>
      <c r="E172" s="48">
        <f t="shared" si="69"/>
        <v>20615</v>
      </c>
      <c r="F172" s="48">
        <f t="shared" si="69"/>
        <v>0</v>
      </c>
      <c r="G172" s="48">
        <f t="shared" si="69"/>
        <v>0</v>
      </c>
      <c r="H172" s="48">
        <f t="shared" si="69"/>
        <v>0</v>
      </c>
      <c r="I172" s="48">
        <f t="shared" si="69"/>
        <v>46681</v>
      </c>
      <c r="J172" s="48">
        <f t="shared" si="69"/>
        <v>0</v>
      </c>
      <c r="K172" s="48">
        <f t="shared" si="69"/>
        <v>150</v>
      </c>
      <c r="L172" s="48">
        <f t="shared" si="69"/>
        <v>150</v>
      </c>
      <c r="M172" s="146">
        <f t="shared" si="69"/>
        <v>46831</v>
      </c>
      <c r="N172" s="9"/>
    </row>
    <row r="173" spans="1:14" s="5" customFormat="1" ht="12.75">
      <c r="A173" s="52"/>
      <c r="B173" s="53" t="s">
        <v>153</v>
      </c>
      <c r="C173" s="54">
        <f>C170+C167</f>
        <v>0</v>
      </c>
      <c r="D173" s="54">
        <f aca="true" t="shared" si="70" ref="D173:M173">D170+D167</f>
        <v>0</v>
      </c>
      <c r="E173" s="54">
        <f t="shared" si="70"/>
        <v>1375</v>
      </c>
      <c r="F173" s="54">
        <f t="shared" si="70"/>
        <v>0</v>
      </c>
      <c r="G173" s="54">
        <f t="shared" si="70"/>
        <v>0</v>
      </c>
      <c r="H173" s="54">
        <f t="shared" si="70"/>
        <v>0</v>
      </c>
      <c r="I173" s="54">
        <f t="shared" si="70"/>
        <v>1375</v>
      </c>
      <c r="J173" s="54">
        <f t="shared" si="70"/>
        <v>0</v>
      </c>
      <c r="K173" s="54">
        <f t="shared" si="70"/>
        <v>0</v>
      </c>
      <c r="L173" s="54">
        <f t="shared" si="70"/>
        <v>0</v>
      </c>
      <c r="M173" s="55">
        <f t="shared" si="70"/>
        <v>1375</v>
      </c>
      <c r="N173" s="9"/>
    </row>
    <row r="174" spans="1:14" s="5" customFormat="1" ht="13.5" thickBot="1">
      <c r="A174" s="56"/>
      <c r="B174" s="57" t="s">
        <v>154</v>
      </c>
      <c r="C174" s="58">
        <f>SUM(C172:C173)</f>
        <v>19498</v>
      </c>
      <c r="D174" s="58">
        <f aca="true" t="shared" si="71" ref="D174:M174">SUM(D172:D173)</f>
        <v>6568</v>
      </c>
      <c r="E174" s="58">
        <f t="shared" si="71"/>
        <v>21990</v>
      </c>
      <c r="F174" s="58">
        <f t="shared" si="71"/>
        <v>0</v>
      </c>
      <c r="G174" s="58">
        <f t="shared" si="71"/>
        <v>0</v>
      </c>
      <c r="H174" s="58">
        <f t="shared" si="71"/>
        <v>0</v>
      </c>
      <c r="I174" s="58">
        <f t="shared" si="71"/>
        <v>48056</v>
      </c>
      <c r="J174" s="58">
        <f t="shared" si="71"/>
        <v>0</v>
      </c>
      <c r="K174" s="58">
        <f t="shared" si="71"/>
        <v>150</v>
      </c>
      <c r="L174" s="58">
        <f t="shared" si="71"/>
        <v>150</v>
      </c>
      <c r="M174" s="59">
        <f t="shared" si="71"/>
        <v>48206</v>
      </c>
      <c r="N174" s="9"/>
    </row>
    <row r="175" spans="1:14" s="10" customFormat="1" ht="12.75">
      <c r="A175" s="116"/>
      <c r="B175" s="117" t="s">
        <v>172</v>
      </c>
      <c r="C175" s="118">
        <f aca="true" t="shared" si="72" ref="C175:K175">C163+C172</f>
        <v>257894</v>
      </c>
      <c r="D175" s="118">
        <f t="shared" si="72"/>
        <v>84557</v>
      </c>
      <c r="E175" s="118">
        <f t="shared" si="72"/>
        <v>154406</v>
      </c>
      <c r="F175" s="118">
        <f t="shared" si="72"/>
        <v>27985</v>
      </c>
      <c r="G175" s="118">
        <f t="shared" si="72"/>
        <v>9693</v>
      </c>
      <c r="H175" s="118">
        <f t="shared" si="72"/>
        <v>7022</v>
      </c>
      <c r="I175" s="118">
        <f t="shared" si="72"/>
        <v>541557</v>
      </c>
      <c r="J175" s="118">
        <f t="shared" si="72"/>
        <v>25333</v>
      </c>
      <c r="K175" s="118">
        <f t="shared" si="72"/>
        <v>14550</v>
      </c>
      <c r="L175" s="118">
        <f>J175+K175</f>
        <v>39883</v>
      </c>
      <c r="M175" s="119">
        <f>I175+L175</f>
        <v>581440</v>
      </c>
      <c r="N175" s="17"/>
    </row>
    <row r="176" spans="1:14" ht="12.75">
      <c r="A176" s="105"/>
      <c r="B176" s="106" t="s">
        <v>193</v>
      </c>
      <c r="C176" s="107">
        <f aca="true" t="shared" si="73" ref="C176:K176">C164+C173</f>
        <v>157</v>
      </c>
      <c r="D176" s="107">
        <f t="shared" si="73"/>
        <v>939</v>
      </c>
      <c r="E176" s="107">
        <f t="shared" si="73"/>
        <v>-4513</v>
      </c>
      <c r="F176" s="107">
        <f t="shared" si="73"/>
        <v>-580</v>
      </c>
      <c r="G176" s="107">
        <f t="shared" si="73"/>
        <v>295</v>
      </c>
      <c r="H176" s="107">
        <f t="shared" si="73"/>
        <v>0</v>
      </c>
      <c r="I176" s="107">
        <f t="shared" si="73"/>
        <v>-3702</v>
      </c>
      <c r="J176" s="107">
        <f t="shared" si="73"/>
        <v>0</v>
      </c>
      <c r="K176" s="107">
        <f t="shared" si="73"/>
        <v>-3680</v>
      </c>
      <c r="L176" s="107">
        <f>L164+L173</f>
        <v>-3680</v>
      </c>
      <c r="M176" s="120">
        <f>M164+M173</f>
        <v>-7382</v>
      </c>
      <c r="N176" s="14"/>
    </row>
    <row r="177" spans="1:13" ht="13.5" thickBot="1">
      <c r="A177" s="108"/>
      <c r="B177" s="109" t="s">
        <v>191</v>
      </c>
      <c r="C177" s="110">
        <f>SUM(C175:C176)</f>
        <v>258051</v>
      </c>
      <c r="D177" s="110">
        <f aca="true" t="shared" si="74" ref="D177:L177">SUM(D175:D176)</f>
        <v>85496</v>
      </c>
      <c r="E177" s="110">
        <f t="shared" si="74"/>
        <v>149893</v>
      </c>
      <c r="F177" s="110">
        <f t="shared" si="74"/>
        <v>27405</v>
      </c>
      <c r="G177" s="110">
        <f t="shared" si="74"/>
        <v>9988</v>
      </c>
      <c r="H177" s="110">
        <f t="shared" si="74"/>
        <v>7022</v>
      </c>
      <c r="I177" s="110">
        <f t="shared" si="74"/>
        <v>537855</v>
      </c>
      <c r="J177" s="110">
        <f t="shared" si="74"/>
        <v>25333</v>
      </c>
      <c r="K177" s="110">
        <f t="shared" si="74"/>
        <v>10870</v>
      </c>
      <c r="L177" s="110">
        <f t="shared" si="74"/>
        <v>36203</v>
      </c>
      <c r="M177" s="111">
        <f>I177+L177</f>
        <v>574058</v>
      </c>
    </row>
    <row r="178" spans="1:14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143"/>
    </row>
    <row r="179" spans="1:13" ht="12.75">
      <c r="A179" s="29"/>
      <c r="B179" s="29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</row>
    <row r="180" spans="1:14" ht="12.75">
      <c r="A180" s="29"/>
      <c r="B180" s="29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1:13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1:13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1:13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1:13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</row>
    <row r="185" spans="1:13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1:13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1:13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1:13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1:13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1:13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1:13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1:13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</row>
    <row r="193" spans="1:13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1:13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</row>
    <row r="195" spans="1:13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</row>
    <row r="196" spans="1:13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</row>
    <row r="197" spans="1:13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</row>
    <row r="198" spans="1:13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</row>
    <row r="199" spans="1:13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1:13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</row>
    <row r="201" spans="1:13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1:13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</row>
    <row r="203" spans="1:13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</row>
    <row r="204" spans="1:13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</row>
    <row r="205" spans="1:13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</row>
    <row r="206" spans="1:13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</row>
    <row r="207" spans="1:13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</row>
    <row r="208" spans="1:13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</row>
    <row r="209" spans="1:13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1:13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</row>
    <row r="211" spans="1:13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</row>
    <row r="212" spans="1:13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</row>
    <row r="213" spans="1:13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</row>
    <row r="214" spans="1:13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</row>
    <row r="216" spans="1:13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1:13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</row>
    <row r="218" spans="1:13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1:13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</row>
    <row r="220" spans="1:13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1:13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</row>
    <row r="223" spans="1:13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</row>
    <row r="224" spans="1:13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</row>
    <row r="225" spans="1:13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</row>
    <row r="226" spans="1:13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</row>
    <row r="227" spans="1:13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1:13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</row>
    <row r="229" spans="1:13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</row>
    <row r="230" spans="1:13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</row>
    <row r="231" spans="1:13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</row>
    <row r="232" spans="1:13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</row>
    <row r="233" spans="1:13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</row>
    <row r="234" spans="1:13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</row>
    <row r="235" spans="1:13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</row>
    <row r="236" spans="1:13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</row>
    <row r="237" spans="1:13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</row>
    <row r="238" spans="1:13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</row>
    <row r="239" spans="1:13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</row>
    <row r="240" spans="1:13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</row>
    <row r="241" spans="1:13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</row>
    <row r="242" spans="1:13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</row>
    <row r="243" spans="1:13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</row>
    <row r="244" spans="1:13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</row>
    <row r="245" spans="1:13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</row>
    <row r="246" spans="1:13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1:13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</row>
    <row r="248" spans="1:13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</row>
    <row r="249" spans="1:13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</row>
    <row r="250" spans="1:13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</row>
    <row r="251" spans="1:13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</row>
    <row r="252" spans="1:13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</row>
    <row r="253" spans="1:13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</row>
    <row r="254" spans="1:13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</row>
    <row r="255" spans="1:13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</row>
    <row r="256" spans="1:13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</row>
    <row r="257" spans="1:13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</row>
    <row r="258" spans="1:13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</row>
    <row r="259" spans="1:13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</row>
    <row r="260" spans="1:13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</row>
    <row r="261" spans="1:13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</row>
    <row r="262" spans="1:13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</row>
    <row r="263" spans="1:13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</row>
    <row r="264" spans="1:13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</row>
    <row r="265" spans="1:13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</row>
    <row r="266" spans="1:13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</row>
    <row r="267" spans="1:13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</row>
    <row r="268" spans="1:13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</row>
    <row r="269" spans="1:13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</row>
    <row r="270" spans="1:13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</row>
    <row r="271" spans="1:13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1:13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1:13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4" spans="1:13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1:13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</row>
    <row r="276" spans="1:13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</row>
    <row r="277" spans="1:13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</row>
    <row r="278" spans="1:13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</row>
    <row r="279" spans="1:13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</row>
    <row r="280" spans="1:13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</row>
    <row r="281" spans="1:13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</row>
    <row r="282" spans="1:13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</row>
    <row r="283" spans="1:13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</row>
    <row r="284" spans="1:13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</row>
    <row r="285" spans="1:13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</row>
    <row r="286" spans="1:13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</row>
    <row r="287" spans="1:13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</row>
    <row r="288" spans="1:13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</row>
    <row r="289" spans="1:13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</row>
    <row r="290" spans="1:13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</row>
    <row r="291" spans="1:13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</row>
    <row r="292" spans="1:13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</row>
    <row r="293" spans="1:13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</row>
    <row r="294" spans="1:13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</row>
    <row r="295" spans="1:13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</row>
    <row r="296" spans="1:13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</row>
    <row r="297" spans="1:13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</row>
    <row r="298" spans="1:13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</row>
    <row r="299" spans="1:13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</row>
    <row r="300" spans="1:13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</row>
    <row r="301" spans="1:13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</row>
    <row r="302" spans="1:13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</row>
    <row r="303" spans="1:13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</row>
    <row r="304" spans="1:13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</row>
    <row r="305" spans="1:13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</row>
    <row r="306" spans="1:13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</row>
    <row r="307" spans="1:13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</row>
    <row r="308" spans="1:13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</row>
    <row r="309" spans="1:13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</row>
    <row r="310" spans="1:13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</row>
    <row r="311" spans="1:13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</row>
    <row r="312" spans="1:13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</row>
    <row r="313" spans="1:13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</row>
    <row r="314" spans="1:13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</row>
    <row r="315" spans="1:13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</row>
    <row r="316" spans="1:13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</row>
    <row r="317" spans="1:13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</row>
    <row r="318" spans="1:13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</row>
    <row r="319" spans="1:13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</row>
    <row r="320" spans="1:13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</row>
    <row r="321" spans="1:13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</row>
    <row r="322" spans="1:13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</row>
    <row r="323" spans="1:13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</row>
    <row r="324" spans="1:13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</row>
    <row r="325" spans="1:13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</row>
    <row r="326" spans="1:13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</row>
    <row r="327" spans="1:13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</row>
    <row r="328" spans="1:13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</row>
    <row r="329" spans="1:13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</row>
    <row r="330" spans="1:13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1:13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</row>
    <row r="332" spans="1:13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</row>
    <row r="333" spans="1:13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</row>
    <row r="334" spans="1:13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</row>
    <row r="335" spans="1:13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</row>
    <row r="336" spans="1:13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</row>
    <row r="337" spans="1:13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</row>
    <row r="338" spans="1:13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</row>
    <row r="339" spans="1:13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</row>
    <row r="340" spans="1:13" ht="12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</row>
    <row r="341" spans="1:13" ht="12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</row>
    <row r="342" spans="1:13" ht="12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</row>
    <row r="343" spans="1:13" ht="12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</row>
    <row r="344" spans="1:13" ht="12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</row>
    <row r="345" spans="1:13" ht="12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</row>
    <row r="346" spans="1:13" ht="12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</row>
    <row r="347" spans="1:13" ht="12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</row>
    <row r="348" spans="1:13" ht="12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</row>
    <row r="349" spans="1:13" ht="12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</row>
    <row r="350" spans="1:13" ht="12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</row>
    <row r="351" spans="1:13" ht="12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</row>
    <row r="352" spans="1:13" ht="12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</row>
    <row r="353" spans="1:13" ht="12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</row>
    <row r="354" spans="1:13" ht="12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</row>
    <row r="355" spans="1:13" ht="12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</row>
    <row r="356" spans="1:13" ht="12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</row>
    <row r="357" spans="1:13" ht="12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</row>
    <row r="358" spans="1:13" ht="12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</row>
    <row r="359" spans="1:13" ht="12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</row>
    <row r="360" spans="1:13" ht="12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</row>
    <row r="361" spans="1:13" ht="12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</row>
    <row r="362" spans="1:13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</row>
    <row r="363" spans="1:13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</row>
    <row r="364" spans="1:13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</row>
    <row r="365" spans="1:13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</row>
    <row r="366" spans="1:13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</row>
    <row r="367" spans="1:13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</row>
    <row r="368" spans="1:13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</row>
    <row r="369" spans="1:13" ht="12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</row>
    <row r="370" spans="1:13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</row>
    <row r="371" spans="1:13" ht="12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</row>
    <row r="372" spans="1:13" ht="12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</row>
    <row r="373" spans="1:13" ht="12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</row>
    <row r="374" spans="1:13" ht="12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</row>
    <row r="375" spans="1:13" ht="12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</row>
    <row r="376" spans="1:13" ht="12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</row>
    <row r="377" spans="1:13" ht="12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</row>
    <row r="378" spans="1:13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</row>
    <row r="379" spans="1:13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</row>
    <row r="380" spans="1:13" ht="12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</row>
    <row r="381" spans="1:13" ht="12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</row>
    <row r="382" spans="1:13" ht="12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</row>
    <row r="383" spans="1:13" ht="12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</row>
    <row r="384" spans="1:13" ht="12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</row>
    <row r="385" spans="1:13" ht="12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</row>
    <row r="386" spans="1:13" ht="12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</row>
    <row r="387" spans="1:13" ht="12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</row>
    <row r="388" spans="1:13" ht="12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</row>
    <row r="389" spans="1:13" ht="12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</row>
    <row r="390" spans="1:13" ht="12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</row>
    <row r="391" spans="1:13" ht="12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</row>
    <row r="392" spans="1:13" ht="12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</row>
    <row r="393" spans="1:13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</row>
    <row r="394" spans="1:13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</row>
    <row r="395" spans="1:13" ht="12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</row>
    <row r="396" spans="1:13" ht="12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</row>
    <row r="397" spans="1:13" ht="12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</row>
    <row r="398" spans="1:13" ht="12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</row>
    <row r="399" spans="1:13" ht="12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</row>
    <row r="400" spans="1:13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</row>
    <row r="401" spans="1:13" ht="12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</row>
    <row r="402" spans="1:13" ht="12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</row>
    <row r="403" spans="1:13" ht="12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</row>
    <row r="404" spans="1:13" ht="12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</row>
    <row r="405" spans="1:13" ht="12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</row>
    <row r="406" spans="1:13" ht="12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</row>
    <row r="407" spans="1:13" ht="12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</row>
    <row r="408" spans="1:13" ht="12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</row>
    <row r="409" spans="1:13" ht="12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</row>
    <row r="410" spans="1:13" ht="12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</row>
    <row r="411" spans="1:13" ht="12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</row>
    <row r="412" spans="1:13" ht="12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</row>
    <row r="413" spans="1:13" ht="12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</row>
    <row r="414" spans="1:13" ht="12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</row>
    <row r="415" spans="1:13" ht="12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</row>
    <row r="416" spans="1:13" ht="12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</row>
    <row r="417" spans="1:13" ht="12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</row>
    <row r="418" spans="1:13" ht="12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</row>
    <row r="419" spans="1:13" ht="12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</row>
    <row r="420" spans="1:13" ht="12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</row>
    <row r="421" spans="1:13" ht="12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</row>
    <row r="422" spans="1:13" ht="12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</row>
    <row r="423" spans="1:13" ht="12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</row>
    <row r="424" spans="1:13" ht="12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</row>
    <row r="425" spans="1:13" ht="12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</row>
    <row r="426" spans="1:13" ht="12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</row>
    <row r="427" spans="1:13" ht="12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</row>
    <row r="428" spans="1:13" ht="12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</row>
    <row r="429" spans="1:13" ht="12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</row>
    <row r="430" spans="1:13" ht="12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</row>
    <row r="431" spans="1:13" ht="12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</row>
    <row r="432" spans="1:13" ht="12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</row>
    <row r="433" spans="1:13" ht="12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</row>
    <row r="434" spans="1:13" ht="12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</row>
    <row r="435" spans="1:13" ht="12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</row>
    <row r="436" spans="1:13" ht="12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</row>
    <row r="437" spans="1:13" ht="12.7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</row>
    <row r="438" spans="1:13" ht="12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</row>
    <row r="439" spans="1:13" ht="12.7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</row>
    <row r="440" spans="1:13" ht="12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</row>
    <row r="441" spans="1:13" ht="12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</row>
    <row r="442" spans="1:13" ht="12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</row>
    <row r="443" spans="1:13" ht="12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</row>
    <row r="444" spans="1:13" ht="12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</row>
    <row r="445" spans="1:13" ht="12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</row>
    <row r="446" spans="1:13" ht="12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</row>
    <row r="447" spans="1:13" ht="12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</row>
    <row r="448" spans="1:13" ht="12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</row>
    <row r="449" spans="1:13" ht="12.7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</row>
    <row r="450" spans="1:13" ht="12.7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</row>
    <row r="451" spans="1:13" ht="12.7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</row>
    <row r="452" spans="1:13" ht="12.7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</row>
    <row r="453" spans="1:13" ht="12.7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</row>
    <row r="454" spans="1:13" ht="12.7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</row>
    <row r="455" spans="1:13" ht="12.7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</row>
    <row r="456" spans="1:13" ht="12.7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</row>
    <row r="457" spans="1:13" ht="12.7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</row>
    <row r="458" spans="1:13" ht="12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</row>
    <row r="459" spans="1:13" ht="12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</row>
    <row r="460" spans="1:13" ht="12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</row>
    <row r="461" spans="1:13" ht="12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</row>
    <row r="462" spans="1:13" ht="12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</row>
    <row r="463" spans="1:13" ht="12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</row>
    <row r="464" spans="1:13" ht="12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</row>
    <row r="465" spans="1:13" ht="12.7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</row>
    <row r="466" spans="1:13" ht="12.7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</row>
    <row r="467" spans="1:13" ht="12.7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</row>
    <row r="468" spans="1:13" ht="12.7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</row>
    <row r="469" spans="1:13" ht="12.7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</row>
    <row r="470" spans="1:13" ht="12.7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</row>
    <row r="471" spans="1:13" ht="12.7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</row>
    <row r="472" spans="1:13" ht="12.7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</row>
    <row r="473" spans="1:13" ht="12.7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</row>
    <row r="474" spans="1:13" ht="12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</row>
    <row r="475" spans="1:13" ht="12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</row>
    <row r="476" spans="1:13" ht="12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</row>
    <row r="477" spans="1:13" ht="12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</row>
    <row r="478" spans="1:13" ht="12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</row>
    <row r="479" spans="1:13" ht="12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</row>
    <row r="480" spans="1:13" ht="12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</row>
    <row r="481" spans="1:13" ht="12.7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</row>
    <row r="482" spans="1:13" ht="12.7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</row>
    <row r="483" spans="1:13" ht="12.7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</row>
    <row r="484" spans="1:13" ht="12.7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</row>
    <row r="485" spans="1:13" ht="12.7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</row>
    <row r="486" spans="1:13" ht="12.7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</row>
    <row r="487" spans="1:13" ht="12.7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</row>
    <row r="488" spans="1:13" ht="12.7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</row>
    <row r="489" spans="1:13" ht="12.7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</row>
    <row r="490" spans="1:13" ht="12.7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</row>
    <row r="491" spans="1:13" ht="12.7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</row>
    <row r="492" spans="1:13" ht="12.7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</row>
    <row r="493" spans="1:13" ht="12.7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</row>
    <row r="494" spans="1:13" ht="12.7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</row>
    <row r="495" spans="1:13" ht="12.7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</row>
    <row r="496" spans="1:13" ht="12.7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</row>
    <row r="497" spans="1:13" ht="12.7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</row>
    <row r="498" spans="1:13" ht="12.7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</row>
    <row r="499" spans="1:13" ht="12.7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</row>
    <row r="500" spans="1:13" ht="12.7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</row>
    <row r="501" spans="1:13" ht="12.7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</row>
    <row r="502" spans="1:13" ht="12.7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</row>
    <row r="503" spans="1:13" ht="12.7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</row>
    <row r="504" spans="1:13" ht="12.7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</row>
    <row r="505" spans="1:13" ht="12.7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</row>
    <row r="506" spans="1:13" ht="12.7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</row>
    <row r="507" spans="1:13" ht="12.7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</row>
    <row r="508" spans="1:13" ht="12.7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</row>
    <row r="509" spans="1:13" ht="12.7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</row>
    <row r="510" spans="1:13" ht="12.7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</row>
    <row r="511" spans="1:13" ht="12.7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</row>
    <row r="512" spans="1:13" ht="12.7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</row>
    <row r="513" spans="1:13" ht="12.7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</row>
    <row r="514" spans="1:13" ht="12.7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</row>
    <row r="515" spans="1:13" ht="12.7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</row>
    <row r="516" spans="1:13" ht="12.7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</row>
    <row r="517" spans="1:13" ht="12.7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</row>
    <row r="518" spans="1:13" ht="12.7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</row>
    <row r="519" spans="1:13" ht="12.7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</row>
    <row r="520" spans="1:13" ht="12.7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</row>
    <row r="521" spans="1:13" ht="12.7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</row>
    <row r="522" spans="1:13" ht="12.7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</row>
    <row r="523" spans="1:13" ht="12.7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</row>
    <row r="524" spans="1:13" ht="12.7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</row>
    <row r="525" spans="1:13" ht="12.7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</row>
    <row r="526" spans="1:13" ht="12.7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</row>
    <row r="527" spans="1:13" ht="12.7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</row>
    <row r="528" spans="1:13" ht="12.7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</row>
    <row r="529" spans="1:13" ht="12.7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</row>
    <row r="530" spans="1:13" ht="12.7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</row>
    <row r="531" spans="1:13" ht="12.7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</row>
    <row r="532" spans="1:13" ht="12.7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</row>
    <row r="533" spans="1:13" ht="12.7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</row>
    <row r="534" spans="1:13" ht="12.7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</row>
    <row r="535" spans="1:13" ht="12.7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</row>
    <row r="536" spans="1:13" ht="12.7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</row>
    <row r="537" spans="1:13" ht="12.7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</row>
    <row r="538" spans="1:13" ht="12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</row>
    <row r="539" spans="1:13" ht="12.7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</row>
    <row r="540" spans="1:13" ht="12.7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</row>
    <row r="541" spans="1:13" ht="12.7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</row>
    <row r="542" spans="1:13" ht="12.7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</row>
    <row r="543" spans="1:13" ht="12.7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</row>
    <row r="544" spans="1:13" ht="12.7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</row>
    <row r="545" spans="1:13" ht="12.7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</row>
    <row r="546" spans="1:13" ht="12.7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</row>
    <row r="547" spans="1:13" ht="12.7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</row>
    <row r="548" spans="1:13" ht="12.7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</row>
    <row r="549" spans="1:13" ht="12.7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</row>
    <row r="550" spans="1:13" ht="12.7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</row>
    <row r="551" spans="1:13" ht="12.7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</row>
    <row r="552" spans="1:13" ht="12.7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</row>
    <row r="553" spans="1:13" ht="12.7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</row>
    <row r="554" spans="1:13" ht="12.7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</row>
    <row r="555" spans="1:13" ht="12.7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</row>
    <row r="556" spans="1:13" ht="12.7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</row>
    <row r="557" spans="1:13" ht="12.7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</row>
    <row r="558" spans="1:13" ht="12.7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</row>
    <row r="559" spans="1:13" ht="12.7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</row>
    <row r="560" spans="1:13" ht="12.7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</row>
    <row r="561" spans="1:13" ht="12.7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</row>
    <row r="562" spans="1:13" ht="12.7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</row>
    <row r="563" spans="1:13" ht="12.7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</row>
    <row r="564" spans="1:13" ht="12.7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</row>
    <row r="565" spans="1:13" ht="12.7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</row>
    <row r="566" spans="1:13" ht="12.7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</row>
    <row r="567" spans="1:13" ht="12.7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</row>
    <row r="568" spans="1:13" ht="12.7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</row>
    <row r="569" spans="1:13" ht="12.7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</row>
    <row r="570" spans="1:13" ht="12.7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</row>
    <row r="571" spans="1:13" ht="12.7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</row>
    <row r="572" spans="1:13" ht="12.7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</row>
    <row r="573" spans="1:13" ht="12.7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</row>
    <row r="574" spans="1:13" ht="12.7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</row>
    <row r="575" spans="1:13" ht="12.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</row>
    <row r="576" spans="1:13" ht="12.7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</row>
    <row r="577" spans="1:13" ht="12.7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</row>
    <row r="578" spans="1:13" ht="12.7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</row>
    <row r="579" spans="1:13" ht="12.7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</row>
    <row r="580" spans="1:13" ht="12.7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</row>
    <row r="581" spans="1:13" ht="12.7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</row>
    <row r="582" spans="1:13" ht="12.7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</row>
    <row r="583" spans="1:13" ht="12.7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</row>
    <row r="584" spans="1:13" ht="12.7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</row>
    <row r="585" spans="1:13" ht="12.7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</row>
    <row r="586" spans="1:13" ht="12.7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</row>
    <row r="587" spans="1:13" ht="12.7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</row>
    <row r="588" spans="1:13" ht="12.7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</row>
    <row r="589" spans="1:13" ht="12.7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</row>
    <row r="590" spans="1:13" ht="12.7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</row>
    <row r="591" spans="1:13" ht="12.7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</row>
    <row r="592" spans="1:13" ht="12.7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</row>
    <row r="593" spans="1:13" ht="12.7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</row>
    <row r="594" spans="1:13" ht="12.7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</row>
    <row r="595" spans="1:13" ht="12.7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</row>
    <row r="596" spans="1:13" ht="12.7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</row>
    <row r="597" spans="1:13" ht="12.7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</row>
    <row r="598" spans="1:13" ht="12.7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</row>
    <row r="599" spans="1:13" ht="12.7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</row>
    <row r="600" spans="1:13" ht="12.7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</row>
    <row r="601" spans="1:13" ht="12.7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</row>
    <row r="602" spans="1:13" ht="12.7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</row>
    <row r="603" spans="1:13" ht="12.7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</row>
    <row r="604" spans="1:13" ht="12.7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</row>
    <row r="605" spans="1:13" ht="12.7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</row>
    <row r="606" spans="1:13" ht="12.7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</row>
    <row r="607" spans="1:13" ht="12.7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</row>
    <row r="608" spans="1:13" ht="12.7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</row>
    <row r="609" spans="1:13" ht="12.7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</row>
    <row r="610" spans="1:13" ht="12.7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</row>
    <row r="611" spans="1:13" ht="12.7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</row>
    <row r="612" spans="1:13" ht="12.7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</row>
    <row r="613" spans="1:13" ht="12.7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</row>
    <row r="614" spans="1:13" ht="12.7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</row>
    <row r="615" spans="1:13" ht="12.7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</row>
    <row r="616" spans="1:13" ht="12.7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</row>
    <row r="617" spans="1:13" ht="12.7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</row>
    <row r="618" spans="1:13" ht="12.7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</row>
    <row r="619" spans="1:13" ht="12.7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</row>
    <row r="620" spans="1:13" ht="12.7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</row>
    <row r="621" spans="1:13" ht="12.7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</row>
    <row r="622" spans="1:13" ht="12.7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</row>
    <row r="623" spans="1:13" ht="12.7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</row>
    <row r="624" spans="1:13" ht="12.7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</row>
    <row r="625" spans="1:13" ht="12.7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</row>
    <row r="626" spans="1:13" ht="12.7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</row>
    <row r="627" spans="1:13" ht="12.7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</row>
    <row r="628" spans="1:13" ht="12.7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</row>
    <row r="629" spans="1:13" ht="12.7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</row>
    <row r="630" spans="1:13" ht="12.7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</row>
    <row r="631" spans="1:13" ht="12.7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</row>
    <row r="632" spans="1:13" ht="12.7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</row>
    <row r="633" spans="1:13" ht="12.7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</row>
    <row r="634" spans="1:13" ht="12.7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</row>
    <row r="635" spans="1:13" ht="12.7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</row>
    <row r="636" spans="1:13" ht="12.7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</row>
    <row r="637" spans="1:13" ht="12.7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</row>
    <row r="638" spans="1:13" ht="12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</row>
    <row r="639" spans="1:13" ht="12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</row>
    <row r="640" spans="1:13" ht="12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</row>
    <row r="641" spans="1:13" ht="12.7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</row>
    <row r="642" spans="1:13" ht="12.7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</row>
    <row r="643" spans="1:13" ht="12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</row>
    <row r="644" spans="1:13" ht="12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</row>
    <row r="645" spans="1:13" ht="12.7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</row>
    <row r="646" spans="1:13" ht="12.7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</row>
    <row r="647" spans="1:13" ht="12.7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</row>
    <row r="648" spans="1:13" ht="12.7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</row>
    <row r="649" spans="1:13" ht="12.7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</row>
    <row r="650" spans="1:13" ht="12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</row>
    <row r="651" spans="1:13" ht="12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</row>
    <row r="652" spans="1:13" ht="12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</row>
    <row r="653" spans="1:13" ht="12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</row>
    <row r="654" spans="1:13" ht="12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</row>
    <row r="655" spans="1:13" ht="12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</row>
    <row r="656" spans="1:13" ht="12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</row>
    <row r="657" spans="1:13" ht="12.7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</row>
    <row r="658" spans="1:13" ht="12.7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</row>
    <row r="659" spans="1:13" ht="12.7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</row>
    <row r="660" spans="1:13" ht="12.7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</row>
    <row r="661" spans="1:13" ht="12.7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</row>
    <row r="662" spans="1:13" ht="12.7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</row>
    <row r="663" spans="1:13" ht="12.7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</row>
    <row r="664" spans="1:13" ht="12.7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</row>
    <row r="665" spans="1:13" ht="12.7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</row>
    <row r="666" spans="1:13" ht="12.7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</row>
    <row r="667" spans="1:13" ht="12.7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</row>
    <row r="668" spans="1:13" ht="12.7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</row>
    <row r="669" spans="1:13" ht="12.7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</row>
    <row r="670" spans="1:13" ht="12.7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</row>
    <row r="671" spans="1:13" ht="12.7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</row>
    <row r="672" spans="1:13" ht="12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</row>
    <row r="673" spans="1:13" ht="12.7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</row>
    <row r="674" spans="1:13" ht="12.7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</row>
    <row r="675" spans="1:13" ht="12.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</row>
    <row r="676" spans="1:13" ht="12.7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</row>
    <row r="677" spans="1:13" ht="12.7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</row>
    <row r="678" spans="1:13" ht="12.7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</row>
    <row r="679" spans="1:13" ht="12.7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</row>
    <row r="680" spans="1:13" ht="12.7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</row>
    <row r="681" spans="1:13" ht="12.7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</row>
    <row r="682" spans="1:13" ht="12.7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</row>
    <row r="683" spans="1:13" ht="12.7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</row>
    <row r="684" spans="1:13" ht="12.7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</row>
    <row r="685" spans="1:13" ht="12.7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</row>
    <row r="686" spans="1:13" ht="12.7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</row>
    <row r="687" spans="1:13" ht="12.7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</row>
    <row r="688" spans="1:13" ht="12.7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</row>
    <row r="689" spans="1:13" ht="12.7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</row>
    <row r="690" spans="1:13" ht="12.7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</row>
    <row r="691" spans="1:13" ht="12.7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</row>
    <row r="692" spans="1:13" ht="12.7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</row>
    <row r="693" spans="1:13" ht="12.7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</row>
    <row r="694" spans="1:13" ht="12.7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</row>
    <row r="695" spans="1:13" ht="12.7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</row>
    <row r="696" spans="1:13" ht="12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</row>
    <row r="697" spans="1:13" ht="12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</row>
    <row r="698" spans="1:13" ht="12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</row>
    <row r="699" spans="1:13" ht="12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</row>
    <row r="700" spans="1:13" ht="12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</row>
    <row r="701" spans="1:13" ht="12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</row>
    <row r="702" spans="1:13" ht="12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</row>
    <row r="703" spans="1:13" ht="12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</row>
    <row r="704" spans="1:13" ht="12.7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</row>
    <row r="705" spans="1:13" ht="12.7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</row>
    <row r="706" spans="1:13" ht="12.7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</row>
    <row r="707" spans="1:13" ht="12.7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</row>
    <row r="708" spans="1:13" ht="12.7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</row>
    <row r="709" spans="1:13" ht="12.7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</row>
    <row r="710" spans="1:13" ht="12.7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</row>
    <row r="711" spans="1:13" ht="12.7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</row>
    <row r="712" spans="1:13" ht="12.7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</row>
    <row r="713" spans="1:13" ht="12.7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</row>
    <row r="714" spans="1:13" ht="12.7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</row>
    <row r="715" spans="1:13" ht="12.7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</row>
    <row r="716" spans="1:13" ht="12.7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</row>
    <row r="717" spans="1:13" ht="12.7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</row>
    <row r="718" spans="1:13" ht="12.7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</row>
    <row r="719" spans="1:13" ht="12.7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</row>
    <row r="720" spans="1:13" ht="12.7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</row>
    <row r="721" spans="1:13" ht="12.7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</row>
    <row r="722" spans="1:13" ht="12.7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</row>
    <row r="723" spans="1:13" ht="12.7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</row>
    <row r="724" spans="1:13" ht="12.7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</row>
    <row r="725" spans="1:13" ht="12.7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</row>
    <row r="726" spans="1:13" ht="12.7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</row>
    <row r="727" spans="1:13" ht="12.7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</row>
    <row r="728" spans="1:13" ht="12.7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</row>
    <row r="729" spans="1:13" ht="12.7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</row>
    <row r="730" spans="1:13" ht="12.7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</row>
    <row r="731" spans="1:13" ht="12.7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</row>
    <row r="732" spans="1:13" ht="12.7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</row>
    <row r="733" spans="1:13" ht="12.7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</row>
    <row r="734" spans="1:13" ht="12.7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</row>
    <row r="735" spans="1:13" ht="12.7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</row>
    <row r="736" spans="1:13" ht="12.7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</row>
    <row r="737" spans="1:13" ht="12.7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</row>
    <row r="738" spans="1:13" ht="12.7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</row>
    <row r="739" spans="1:13" ht="12.7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</row>
    <row r="740" spans="1:13" ht="12.7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</row>
    <row r="741" spans="1:13" ht="12.7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</row>
    <row r="742" spans="1:13" ht="12.7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</row>
    <row r="743" spans="1:13" ht="12.7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</row>
    <row r="744" spans="1:13" ht="12.7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</row>
    <row r="745" spans="1:13" ht="12.7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</row>
    <row r="746" spans="1:13" ht="12.7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</row>
    <row r="747" spans="1:13" ht="12.7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</row>
    <row r="748" spans="1:13" ht="12.7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</row>
    <row r="749" spans="1:13" ht="12.7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</row>
    <row r="750" spans="1:13" ht="12.7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</row>
    <row r="751" spans="1:13" ht="12.7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</row>
    <row r="752" spans="1:13" ht="12.7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</row>
    <row r="753" spans="1:13" ht="12.7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</row>
    <row r="754" spans="1:13" ht="12.7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</row>
    <row r="755" spans="1:13" ht="12.7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</row>
    <row r="756" spans="1:13" ht="12.7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</row>
    <row r="757" spans="1:13" ht="12.7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</row>
    <row r="758" spans="1:13" ht="12.7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</row>
    <row r="759" spans="1:13" ht="12.7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</row>
    <row r="760" spans="1:13" ht="12.7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</row>
    <row r="761" spans="1:13" ht="12.7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</row>
    <row r="762" spans="1:13" ht="12.7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</row>
    <row r="763" spans="1:13" ht="12.7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</row>
    <row r="764" spans="1:13" ht="12.7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</row>
    <row r="765" spans="1:13" ht="12.7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</row>
    <row r="766" spans="1:13" ht="12.7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</row>
    <row r="767" spans="1:13" ht="12.7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</row>
    <row r="768" spans="1:13" ht="12.7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</row>
    <row r="769" spans="1:13" ht="12.7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</row>
    <row r="770" spans="1:13" ht="12.7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</row>
    <row r="771" spans="1:13" ht="12.7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</row>
    <row r="772" spans="1:13" ht="12.7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</row>
    <row r="773" spans="1:13" ht="12.7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</row>
    <row r="774" spans="1:13" ht="12.7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</row>
    <row r="775" spans="1:13" ht="12.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</row>
    <row r="776" spans="1:13" ht="12.7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</row>
    <row r="777" spans="1:13" ht="12.7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</row>
    <row r="778" spans="1:13" ht="12.7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</row>
    <row r="779" spans="1:13" ht="12.7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</row>
    <row r="780" spans="1:13" ht="12.7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</row>
    <row r="781" spans="1:13" ht="12.7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</row>
    <row r="782" spans="1:13" ht="12.7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</row>
    <row r="783" spans="1:13" ht="12.7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</row>
    <row r="784" spans="1:13" ht="12.7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</row>
    <row r="785" spans="1:13" ht="12.7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</row>
    <row r="786" spans="1:13" ht="12.7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</row>
    <row r="787" spans="1:13" ht="12.7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</row>
    <row r="788" spans="1:13" ht="12.7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</row>
    <row r="789" spans="1:13" ht="12.7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</row>
    <row r="790" spans="1:13" ht="12.7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</row>
    <row r="791" spans="1:13" ht="12.7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</row>
    <row r="792" spans="1:13" ht="12.7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</row>
    <row r="793" spans="1:13" ht="12.7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</row>
    <row r="794" spans="1:13" ht="12.7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</row>
    <row r="795" spans="1:13" ht="12.7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</row>
    <row r="796" spans="1:13" ht="12.7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</row>
    <row r="797" spans="1:13" ht="12.7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</row>
    <row r="798" spans="1:13" ht="12.7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</row>
    <row r="799" spans="1:13" ht="12.7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</row>
    <row r="800" spans="1:13" ht="12.7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</row>
    <row r="801" spans="1:13" ht="12.7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</row>
    <row r="802" spans="1:13" ht="12.7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</row>
    <row r="803" spans="1:13" ht="12.7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</row>
    <row r="804" spans="1:13" ht="12.7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</row>
    <row r="805" spans="1:13" ht="12.7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</row>
    <row r="806" spans="1:13" ht="12.7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</row>
    <row r="807" spans="1:13" ht="12.7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</row>
    <row r="808" spans="1:13" ht="12.7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</row>
    <row r="809" spans="1:13" ht="12.7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</row>
    <row r="810" spans="1:13" ht="12.7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</row>
    <row r="811" spans="1:13" ht="12.7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</row>
    <row r="812" spans="1:13" ht="12.7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</row>
    <row r="813" spans="1:13" ht="12.7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</row>
    <row r="814" spans="1:13" ht="12.7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</row>
    <row r="815" spans="1:13" ht="12.7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</row>
    <row r="816" spans="1:13" ht="12.7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</row>
    <row r="817" spans="1:13" ht="12.7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</row>
    <row r="818" spans="1:13" ht="12.7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</row>
    <row r="819" spans="1:13" ht="12.7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</row>
    <row r="820" spans="1:13" ht="12.7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</row>
    <row r="821" spans="1:13" ht="12.7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</row>
    <row r="822" spans="1:13" ht="12.7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</row>
    <row r="823" spans="1:13" ht="12.7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</row>
    <row r="824" spans="1:13" ht="12.7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</row>
    <row r="825" spans="1:13" ht="12.7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</row>
    <row r="826" spans="1:13" ht="12.7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</row>
    <row r="827" spans="1:13" ht="12.7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</row>
    <row r="828" spans="1:13" ht="12.7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</row>
    <row r="829" spans="1:13" ht="12.7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</row>
    <row r="830" spans="1:13" ht="12.7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</row>
    <row r="831" spans="1:13" ht="12.7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</row>
    <row r="832" spans="1:13" ht="12.7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</row>
    <row r="833" spans="1:13" ht="12.7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</row>
    <row r="834" spans="1:13" ht="12.7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</row>
    <row r="835" spans="1:13" ht="12.7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</row>
    <row r="836" spans="1:13" ht="12.7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</row>
    <row r="837" spans="1:13" ht="12.7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</row>
    <row r="838" spans="1:13" ht="12.7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</row>
    <row r="839" spans="1:13" ht="12.7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</row>
    <row r="840" spans="1:13" ht="12.7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</row>
    <row r="841" spans="1:13" ht="12.7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</row>
    <row r="842" spans="1:13" ht="12.7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</row>
    <row r="843" spans="1:13" ht="12.7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</row>
    <row r="844" spans="1:13" ht="12.7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</row>
    <row r="845" spans="1:13" ht="12.7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</row>
    <row r="846" spans="1:13" ht="12.7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</row>
    <row r="847" spans="1:13" ht="12.7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</row>
    <row r="848" spans="1:13" ht="12.7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</row>
    <row r="849" spans="1:13" ht="12.7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</row>
    <row r="850" spans="1:13" ht="12.7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</row>
    <row r="851" spans="1:13" ht="12.7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</row>
    <row r="852" spans="1:13" ht="12.7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</row>
    <row r="853" spans="1:13" ht="12.7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</row>
    <row r="854" spans="1:13" ht="12.7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</row>
    <row r="855" spans="1:13" ht="12.7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</row>
    <row r="856" spans="1:13" ht="12.7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</row>
    <row r="857" spans="1:13" ht="12.7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</row>
    <row r="858" spans="1:13" ht="12.7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</row>
    <row r="859" spans="1:13" ht="12.7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</row>
    <row r="860" spans="1:13" ht="12.7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</row>
    <row r="861" spans="1:13" ht="12.7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</row>
    <row r="862" spans="1:13" ht="12.7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</row>
    <row r="863" spans="1:13" ht="12.7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</row>
    <row r="864" spans="1:13" ht="12.7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</row>
    <row r="865" spans="1:13" ht="12.7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</row>
    <row r="866" spans="1:13" ht="12.7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</row>
    <row r="867" spans="1:13" ht="12.7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</row>
    <row r="868" spans="1:13" ht="12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</row>
    <row r="869" spans="1:13" ht="12.7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</row>
    <row r="870" spans="1:13" ht="12.7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</row>
    <row r="871" spans="1:13" ht="12.7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</row>
    <row r="872" spans="1:13" ht="12.7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</row>
    <row r="873" spans="1:13" ht="12.7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</row>
    <row r="874" spans="1:13" ht="12.7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</row>
    <row r="875" spans="1:13" ht="12.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</row>
    <row r="876" spans="1:13" ht="12.7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</row>
    <row r="877" spans="1:13" ht="12.7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</row>
    <row r="878" spans="1:13" ht="12.7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</row>
    <row r="879" spans="1:13" ht="12.7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</row>
    <row r="880" spans="1:13" ht="12.7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</row>
    <row r="881" spans="1:13" ht="12.7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</row>
    <row r="882" spans="1:13" ht="12.7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</row>
    <row r="883" spans="1:13" ht="12.7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</row>
    <row r="884" spans="1:13" ht="12.7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</row>
    <row r="885" spans="1:13" ht="12.7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</row>
    <row r="886" spans="1:13" ht="12.7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</row>
    <row r="887" spans="1:13" ht="12.7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</row>
    <row r="888" spans="1:13" ht="12.7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</row>
    <row r="889" spans="1:13" ht="12.7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</row>
    <row r="890" spans="1:13" ht="12.7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</row>
    <row r="891" spans="1:13" ht="12.7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</row>
    <row r="892" spans="1:13" ht="12.7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</row>
    <row r="893" spans="1:13" ht="12.7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</row>
    <row r="894" spans="1:13" ht="12.7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</row>
    <row r="895" spans="1:13" ht="12.7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</row>
    <row r="896" spans="1:13" ht="12.7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</row>
    <row r="897" spans="1:13" ht="12.7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</row>
    <row r="898" spans="1:13" ht="12.7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</row>
    <row r="899" spans="1:13" ht="12.7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</row>
    <row r="900" spans="1:13" ht="12.7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</row>
    <row r="901" spans="1:13" ht="12.7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</row>
    <row r="902" spans="1:13" ht="12.7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</row>
    <row r="903" spans="1:13" ht="12.7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</row>
    <row r="904" spans="1:13" ht="12.7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</row>
    <row r="905" spans="1:13" ht="12.7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</row>
    <row r="906" spans="1:13" ht="12.7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</row>
    <row r="907" spans="1:13" ht="12.7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</row>
    <row r="908" spans="1:13" ht="12.7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</row>
    <row r="909" spans="1:13" ht="12.7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</row>
    <row r="910" spans="1:13" ht="12.7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</row>
    <row r="911" spans="1:13" ht="12.7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</row>
    <row r="912" spans="1:13" ht="12.7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</row>
    <row r="913" spans="1:13" ht="12.7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</row>
    <row r="914" spans="1:13" ht="12.7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</row>
    <row r="915" spans="1:13" ht="12.7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</row>
    <row r="916" spans="1:13" ht="12.7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</row>
    <row r="917" spans="1:13" ht="12.7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</row>
    <row r="918" spans="1:13" ht="12.7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</row>
    <row r="919" spans="1:13" ht="12.7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</row>
    <row r="920" spans="1:13" ht="12.7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</row>
    <row r="921" spans="1:13" ht="12.7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</row>
    <row r="922" spans="1:13" ht="12.7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</row>
    <row r="923" spans="1:13" ht="12.7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</row>
    <row r="924" spans="1:13" ht="12.7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</row>
    <row r="925" spans="1:13" ht="12.7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</row>
    <row r="926" spans="1:13" ht="12.7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</row>
    <row r="927" spans="1:13" ht="12.7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</row>
    <row r="928" spans="1:13" ht="12.7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</row>
    <row r="929" spans="1:13" ht="12.7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</row>
    <row r="930" spans="1:13" ht="12.7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</row>
    <row r="931" spans="1:13" ht="12.7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</row>
    <row r="932" spans="1:13" ht="12.7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</row>
    <row r="933" spans="1:13" ht="12.7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</row>
    <row r="934" spans="1:13" ht="12.7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</row>
    <row r="935" spans="1:13" ht="12.7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</row>
    <row r="936" spans="1:13" ht="12.7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</row>
    <row r="937" spans="1:13" ht="12.7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</row>
    <row r="938" spans="1:13" ht="12.7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</row>
    <row r="939" spans="1:13" ht="12.7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</row>
    <row r="940" spans="1:13" ht="12.7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</row>
    <row r="941" spans="1:13" ht="12.7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</row>
    <row r="942" spans="1:13" ht="12.7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</row>
    <row r="943" spans="1:13" ht="12.7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</row>
    <row r="944" spans="1:13" ht="12.7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</row>
    <row r="945" spans="1:13" ht="12.7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</row>
    <row r="946" spans="1:13" ht="12.7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</row>
    <row r="947" spans="1:13" ht="12.7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</row>
    <row r="948" spans="1:13" ht="12.7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</row>
    <row r="949" spans="1:13" ht="12.7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</row>
    <row r="950" spans="1:13" ht="12.7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</row>
    <row r="951" spans="1:13" ht="12.7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</row>
    <row r="952" spans="1:13" ht="12.7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</row>
    <row r="953" spans="1:13" ht="12.7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</row>
    <row r="954" spans="1:13" ht="12.7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</row>
    <row r="955" spans="1:13" ht="12.7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</row>
    <row r="956" spans="1:13" ht="12.7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</row>
    <row r="957" spans="1:13" ht="12.7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</row>
    <row r="958" spans="1:13" ht="12.7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</row>
    <row r="959" spans="1:13" ht="12.7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</row>
    <row r="960" spans="1:13" ht="12.7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</row>
    <row r="961" spans="1:13" ht="12.7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</row>
    <row r="962" spans="1:13" ht="12.7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</row>
    <row r="963" spans="1:13" ht="12.7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</row>
    <row r="964" spans="1:13" ht="12.7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</row>
    <row r="965" spans="1:13" ht="12.7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</row>
    <row r="966" spans="1:13" ht="12.7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</row>
    <row r="967" spans="1:13" ht="12.7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</row>
    <row r="968" spans="1:13" ht="12.7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</row>
    <row r="969" spans="1:13" ht="12.7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</row>
    <row r="970" spans="1:13" ht="12.7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</row>
    <row r="971" spans="1:13" ht="12.7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</row>
    <row r="972" spans="1:13" ht="12.7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</row>
    <row r="973" spans="1:13" ht="12.7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</row>
    <row r="974" spans="1:13" ht="12.7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</row>
    <row r="975" spans="1:13" ht="12.7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</row>
    <row r="976" spans="1:13" ht="12.7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</row>
    <row r="977" spans="1:13" ht="12.7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</row>
    <row r="978" spans="1:13" ht="12.7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</row>
    <row r="979" spans="1:13" ht="12.7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</row>
    <row r="980" spans="1:13" ht="12.7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</row>
    <row r="981" spans="1:13" ht="12.7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</row>
    <row r="982" spans="1:13" ht="12.7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</row>
    <row r="983" spans="1:13" ht="12.7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</row>
    <row r="984" spans="1:13" ht="12.7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</row>
    <row r="985" spans="1:13" ht="12.7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</row>
    <row r="986" spans="1:13" ht="12.7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</row>
    <row r="987" spans="1:13" ht="12.7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</row>
    <row r="988" spans="1:13" ht="12.7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</row>
    <row r="989" spans="1:13" ht="12.7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</row>
    <row r="990" spans="1:13" ht="12.7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</row>
    <row r="991" spans="1:13" ht="12.7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</row>
    <row r="992" spans="1:13" ht="12.7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</row>
    <row r="993" spans="1:13" ht="12.7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</row>
    <row r="994" spans="1:13" ht="12.7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</row>
    <row r="995" spans="1:13" ht="12.7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</row>
    <row r="996" spans="1:13" ht="12.7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</row>
    <row r="997" spans="1:13" ht="12.7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</row>
    <row r="998" spans="1:13" ht="12.7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</row>
    <row r="999" spans="1:13" ht="12.7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</row>
    <row r="1000" spans="1:13" ht="12.7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</row>
    <row r="1001" spans="1:13" ht="12.7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</row>
    <row r="1002" spans="1:13" ht="12.7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</row>
    <row r="1003" spans="1:13" ht="12.7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</row>
    <row r="1004" spans="1:13" ht="12.7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</row>
    <row r="1005" spans="1:13" ht="12.7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</row>
    <row r="1006" spans="1:13" ht="12.75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</row>
    <row r="1007" spans="1:13" ht="12.7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</row>
    <row r="1008" spans="1:13" ht="12.75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</row>
    <row r="1009" spans="1:13" ht="12.75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</row>
    <row r="1010" spans="1:13" ht="12.75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</row>
    <row r="1011" spans="1:13" ht="12.75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</row>
    <row r="1012" spans="1:13" ht="12.75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</row>
    <row r="1013" spans="1:13" ht="12.75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</row>
    <row r="1014" spans="1:13" ht="12.75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</row>
    <row r="1015" spans="1:13" ht="12.75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</row>
    <row r="1016" spans="1:13" ht="12.75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</row>
    <row r="1017" spans="1:13" ht="12.75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</row>
    <row r="1018" spans="1:13" ht="12.75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</row>
    <row r="1019" spans="1:13" ht="12.75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</row>
    <row r="1020" spans="1:13" ht="12.75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</row>
    <row r="1021" spans="1:13" ht="12.75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</row>
    <row r="1022" spans="1:13" ht="12.75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</row>
    <row r="1023" spans="1:13" ht="12.75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</row>
    <row r="1024" spans="1:13" ht="12.75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</row>
    <row r="1025" spans="1:13" ht="12.75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</row>
    <row r="1026" spans="1:13" ht="12.75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</row>
    <row r="1027" spans="1:13" ht="12.75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</row>
    <row r="1028" spans="1:13" ht="12.75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</row>
    <row r="1029" spans="1:13" ht="12.75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</row>
    <row r="1030" spans="1:13" ht="12.75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</row>
    <row r="1031" spans="1:13" ht="12.75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</row>
    <row r="1032" spans="1:13" ht="12.75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</row>
    <row r="1033" spans="1:13" ht="12.75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</row>
    <row r="1034" spans="1:13" ht="12.75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</row>
    <row r="1035" spans="1:13" ht="12.75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</row>
    <row r="1036" spans="1:13" ht="12.75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</row>
    <row r="1037" spans="1:13" ht="12.75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</row>
    <row r="1038" spans="1:13" ht="12.75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</row>
    <row r="1039" spans="1:13" ht="12.75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</row>
    <row r="1040" spans="1:13" ht="12.75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</row>
    <row r="1041" spans="1:13" ht="12.75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</row>
    <row r="1042" spans="1:13" ht="12.75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</row>
    <row r="1043" spans="1:13" ht="12.75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</row>
    <row r="1044" spans="1:13" ht="12.75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</row>
    <row r="1045" spans="1:13" ht="12.75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</row>
    <row r="1046" spans="1:13" ht="12.75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</row>
    <row r="1047" spans="1:13" ht="12.75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</row>
    <row r="1048" spans="1:13" ht="12.75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</row>
    <row r="1049" spans="1:13" ht="12.75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</row>
    <row r="1050" spans="1:13" ht="12.75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</row>
    <row r="1051" spans="1:13" ht="12.75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</row>
    <row r="1052" spans="1:13" ht="12.75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</row>
    <row r="1053" spans="1:13" ht="12.75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</row>
    <row r="1054" spans="1:13" ht="12.75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</row>
    <row r="1055" spans="1:13" ht="12.75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</row>
    <row r="1056" spans="1:13" ht="12.75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</row>
    <row r="1057" spans="1:13" ht="12.75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</row>
    <row r="1058" spans="1:13" ht="12.75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</row>
    <row r="1059" spans="1:13" ht="12.75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</row>
    <row r="1060" spans="1:13" ht="12.75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</row>
    <row r="1061" spans="1:13" ht="12.75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</row>
    <row r="1062" spans="1:13" ht="12.75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</row>
    <row r="1063" spans="1:13" ht="12.75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</row>
    <row r="1064" spans="1:13" ht="12.75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</row>
    <row r="1065" spans="1:13" ht="12.75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</row>
    <row r="1066" spans="1:13" ht="12.75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</row>
    <row r="1067" spans="1:13" ht="12.7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</row>
    <row r="1068" spans="1:13" ht="12.75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</row>
    <row r="1069" spans="1:13" ht="12.7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</row>
    <row r="1070" spans="1:13" ht="12.75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</row>
    <row r="1071" spans="1:13" ht="12.7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</row>
    <row r="1072" spans="1:13" ht="12.75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</row>
    <row r="1073" spans="1:13" ht="12.75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</row>
    <row r="1074" spans="1:13" ht="12.75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</row>
    <row r="1075" spans="1:13" ht="12.75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</row>
    <row r="1076" spans="1:13" ht="12.75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</row>
    <row r="1077" spans="1:13" ht="12.75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</row>
    <row r="1078" spans="1:13" ht="12.75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</row>
    <row r="1079" spans="1:13" ht="12.75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</row>
    <row r="1080" spans="1:13" ht="12.75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</row>
    <row r="1081" spans="1:13" ht="12.7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</row>
    <row r="1082" spans="1:13" ht="12.75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</row>
    <row r="1083" spans="1:13" ht="12.7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</row>
    <row r="1084" spans="1:13" ht="12.75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</row>
    <row r="1085" spans="1:13" ht="12.7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</row>
    <row r="1086" spans="1:13" ht="12.7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</row>
    <row r="1087" spans="1:13" ht="12.7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</row>
    <row r="1088" spans="1:13" ht="12.7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</row>
    <row r="1089" spans="1:13" ht="12.75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</row>
    <row r="1090" spans="1:13" ht="12.75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</row>
    <row r="1091" spans="1:13" ht="12.75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</row>
    <row r="1092" spans="1:13" ht="12.75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</row>
    <row r="1093" spans="1:13" ht="12.75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</row>
    <row r="1094" spans="1:13" ht="12.75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</row>
    <row r="1095" spans="1:13" ht="12.75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</row>
    <row r="1096" spans="1:13" ht="12.75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</row>
    <row r="1097" spans="1:13" ht="12.75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</row>
    <row r="1098" spans="1:13" ht="12.75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</row>
    <row r="1099" spans="1:13" ht="12.7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</row>
    <row r="1100" spans="1:13" ht="12.75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</row>
    <row r="1101" spans="1:13" ht="12.75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</row>
    <row r="1102" spans="1:13" ht="12.75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</row>
    <row r="1103" spans="1:13" ht="12.75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</row>
    <row r="1104" spans="1:13" ht="12.75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</row>
    <row r="1105" spans="1:13" ht="12.75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</row>
    <row r="1106" spans="1:13" ht="12.75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</row>
    <row r="1107" spans="1:13" ht="12.75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</row>
    <row r="1108" spans="1:13" ht="12.75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</row>
    <row r="1109" spans="1:13" ht="12.75">
      <c r="A1109" s="29"/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</row>
    <row r="1110" spans="1:13" ht="12.75">
      <c r="A1110" s="29"/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</row>
    <row r="1111" spans="1:13" ht="12.75">
      <c r="A1111" s="29"/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</row>
    <row r="1112" spans="1:13" ht="12.75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</row>
    <row r="1113" spans="1:13" ht="12.75">
      <c r="A1113" s="29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</row>
    <row r="1114" spans="1:13" ht="12.75">
      <c r="A1114" s="29"/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</row>
    <row r="1115" spans="1:13" ht="12.75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</row>
    <row r="1116" spans="1:13" ht="12.75">
      <c r="A1116" s="29"/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</row>
    <row r="1117" spans="1:13" ht="12.75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</row>
    <row r="1118" spans="1:13" ht="12.75">
      <c r="A1118" s="29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</row>
    <row r="1119" spans="1:13" ht="12.75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</row>
    <row r="1120" spans="1:13" ht="12.75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</row>
  </sheetData>
  <mergeCells count="2">
    <mergeCell ref="A1:M1"/>
    <mergeCell ref="C2:L2"/>
  </mergeCells>
  <printOptions/>
  <pageMargins left="0.7874015748031497" right="0.7874015748031497" top="0.7874015748031497" bottom="0.5118110236220472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2006-02-15T12:53:02Z</cp:lastPrinted>
  <dcterms:created xsi:type="dcterms:W3CDTF">2003-02-14T09:32:56Z</dcterms:created>
  <dcterms:modified xsi:type="dcterms:W3CDTF">2005-12-15T16:39:39Z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