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<sst xmlns="http://schemas.openxmlformats.org/spreadsheetml/2006/main" count="112" uniqueCount="92">
  <si>
    <t>Cím</t>
  </si>
  <si>
    <t>Megnevezés</t>
  </si>
  <si>
    <t>Támogatás</t>
  </si>
  <si>
    <t>mértéke</t>
  </si>
  <si>
    <t>Normatív</t>
  </si>
  <si>
    <t>Kötött</t>
  </si>
  <si>
    <t>Központi tám.</t>
  </si>
  <si>
    <t>forintban</t>
  </si>
  <si>
    <t>Mutató-</t>
  </si>
  <si>
    <t>szám</t>
  </si>
  <si>
    <t>támogatás</t>
  </si>
  <si>
    <t>felh.tám.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</si>
  <si>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</si>
  <si>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</si>
  <si>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</si>
  <si>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</si>
  <si>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</si>
  <si>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 xml:space="preserve">Település üzemeltetés összesen </t>
  </si>
  <si>
    <t>Óvodai ellátás</t>
  </si>
  <si>
    <t>2 1</t>
  </si>
  <si>
    <t>Alap normatíva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</si>
  <si>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</si>
  <si>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</si>
  <si>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</si>
  <si>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</si>
  <si>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</si>
  <si>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</si>
  <si>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</si>
  <si>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</si>
  <si>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</si>
  <si>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</si>
  <si>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</si>
  <si>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</si>
  <si>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</si>
  <si>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</si>
  <si>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</si>
  <si>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</si>
  <si>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Tanulói tankönyv támogatás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</si>
  <si>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</si>
  <si>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</si>
  <si>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</si>
  <si>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</si>
  <si>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</si>
  <si>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</si>
  <si>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</si>
  <si>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</si>
  <si>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</si>
  <si>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</si>
  <si>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Szociálpolitikai ellátás támogatás összesen</t>
  </si>
  <si>
    <t>Központi támogatás mindösszesen</t>
  </si>
  <si>
    <t>Kisebbségi  önkormányzatok támogatása</t>
  </si>
  <si>
    <t>Központi támogatás és szja. Együtt</t>
  </si>
  <si>
    <t>okmányiroda működése/éves ügyszám alapján/</t>
  </si>
  <si>
    <t>1 1</t>
  </si>
  <si>
    <t>Szociális étkeztetés</t>
  </si>
  <si>
    <t xml:space="preserve">pedagógiai szakmai szolgáltatás </t>
  </si>
  <si>
    <t>építésügyi és gyámügyi  feladatok</t>
  </si>
  <si>
    <t>Adóerőképesség miatti elvonás</t>
  </si>
  <si>
    <t>Szja. összesen</t>
  </si>
  <si>
    <t xml:space="preserve">Tömegközlekedési feladatokhoz hj. </t>
  </si>
  <si>
    <t>Házi segítségnyújtás</t>
  </si>
  <si>
    <t>Bejáró tanulók  1-8 évfolyam</t>
  </si>
  <si>
    <t>Normatív kedvezményre jogosultak étkeztetése</t>
  </si>
  <si>
    <t>Étkeztetés támogatása kedv. nem jogosultak</t>
  </si>
  <si>
    <t>Hivatásos önkormányzati tűzoltóság tám.</t>
  </si>
  <si>
    <t>Szja.helyben maradó rész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</si>
  <si>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</si>
  <si>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t>gyámügyi igazgatási feladatok</t>
  </si>
  <si>
    <t>Különleges gondozás mindösszesen</t>
  </si>
  <si>
    <t>Települési ig. üzemeltetési és sportfeladatok</t>
  </si>
  <si>
    <t>levonási korlát</t>
  </si>
  <si>
    <t>Központ.</t>
  </si>
  <si>
    <t xml:space="preserve">Közcélú foglalkoztatás </t>
  </si>
  <si>
    <t>1 2 5</t>
  </si>
  <si>
    <t>1 7</t>
  </si>
  <si>
    <t xml:space="preserve">Különleges gondozás </t>
  </si>
  <si>
    <t>Egyéb Közp.</t>
  </si>
  <si>
    <t>Pótelőirányzat</t>
  </si>
  <si>
    <t>Központi</t>
  </si>
  <si>
    <t xml:space="preserve">tám. mindössz. </t>
  </si>
  <si>
    <t>tám. mindössz.</t>
  </si>
  <si>
    <t xml:space="preserve"> Központi</t>
  </si>
  <si>
    <t xml:space="preserve">Rétság Város Önkormányzat  2006.  évi  költségvetésének módosított  központi támogatása és Szja. </t>
  </si>
  <si>
    <t>Adóerőképesség  elszámolásból visszajáró fejlesztési</t>
  </si>
  <si>
    <t>1 5 8</t>
  </si>
  <si>
    <t>mindössz. VI. hó</t>
  </si>
  <si>
    <t>3 1</t>
  </si>
  <si>
    <t>Informatikai fejlesztés</t>
  </si>
  <si>
    <t>Szakmai és informatikai fejlesztés</t>
  </si>
  <si>
    <t>Különleges gondozást igénylők ellátása</t>
  </si>
  <si>
    <t>Energia áremelés ellentételezés 2005. évi döntés</t>
  </si>
  <si>
    <t>4.  számú melléklet a 12/2006.(X.27.)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</si>
</sst>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2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7" fillId="3" borderId="4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3" fontId="3" fillId="3" borderId="9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/>
    </xf>
    <xf numFmtId="3" fontId="3" fillId="3" borderId="11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7" fillId="3" borderId="17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3" fillId="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3" fontId="7" fillId="3" borderId="19" xfId="0" applyNumberFormat="1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8" fillId="0" borderId="6" xfId="0" applyNumberFormat="1" applyFont="1" applyBorder="1" applyAlignment="1">
      <alignment horizontal="right"/>
    </xf>
    <xf numFmtId="3" fontId="7" fillId="3" borderId="6" xfId="0" applyNumberFormat="1" applyFont="1" applyFill="1" applyBorder="1" applyAlignment="1">
      <alignment/>
    </xf>
    <xf numFmtId="3" fontId="7" fillId="3" borderId="25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3" fontId="7" fillId="3" borderId="6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3" fillId="3" borderId="13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3" borderId="0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3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3" fillId="3" borderId="26" xfId="0" applyNumberFormat="1" applyFont="1" applyFill="1" applyBorder="1" applyAlignment="1">
      <alignment/>
    </xf>
    <xf numFmtId="3" fontId="3" fillId="3" borderId="27" xfId="0" applyNumberFormat="1" applyFont="1" applyFill="1" applyBorder="1" applyAlignment="1">
      <alignment/>
    </xf>
    <xf numFmtId="3" fontId="3" fillId="3" borderId="28" xfId="0" applyNumberFormat="1" applyFont="1" applyFill="1" applyBorder="1" applyAlignment="1">
      <alignment/>
    </xf>
    <xf numFmtId="3" fontId="3" fillId="3" borderId="29" xfId="0" applyNumberFormat="1" applyFont="1" applyFill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6" fillId="2" borderId="2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3" fontId="3" fillId="3" borderId="38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 horizontal="right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3" fontId="3" fillId="3" borderId="41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3" fillId="3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0" fontId="6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3" fontId="3" fillId="3" borderId="44" xfId="0" applyNumberFormat="1" applyFont="1" applyFill="1" applyBorder="1" applyAlignment="1">
      <alignment/>
    </xf>
    <xf numFmtId="3" fontId="3" fillId="3" borderId="43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38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36.8515625" style="0" customWidth="1"/>
    <col min="3" max="3" width="9.57421875" style="0" customWidth="1"/>
    <col min="4" max="4" width="11.8515625" style="0" customWidth="1"/>
    <col min="5" max="5" width="11.57421875" style="0" customWidth="1"/>
    <col min="7" max="7" width="8.7109375" style="0" customWidth="1"/>
    <col min="8" max="8" width="13.28125" style="0" customWidth="1"/>
    <col min="9" max="9" width="12.421875" style="0" customWidth="1"/>
    <col min="10" max="10" width="11.8515625" style="0" customWidth="1"/>
    <col min="11" max="11" width="10.00390625" style="0" hidden="1" customWidth="1"/>
    <col min="12" max="12" width="12.28125" style="1" hidden="1" customWidth="1"/>
  </cols>
  <sheetData>
    <row r="1" spans="1:12" s="3" customFormat="1" ht="12.75">
      <c r="A1" s="153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93"/>
      <c r="L1" s="2"/>
    </row>
    <row r="2" spans="1:12" s="3" customFormat="1" ht="12.75">
      <c r="A2" s="155" t="s">
        <v>82</v>
      </c>
      <c r="B2" s="155"/>
      <c r="C2" s="155"/>
      <c r="D2" s="155"/>
      <c r="E2" s="155"/>
      <c r="F2" s="155"/>
      <c r="G2" s="155"/>
      <c r="H2" s="155"/>
      <c r="I2" s="155"/>
      <c r="J2" s="155"/>
      <c r="K2" s="72"/>
      <c r="L2" s="2"/>
    </row>
    <row r="3" spans="1:12" s="3" customFormat="1" ht="13.5" thickBot="1">
      <c r="A3" s="72"/>
      <c r="B3" s="8"/>
      <c r="C3" s="8"/>
      <c r="D3" s="8"/>
      <c r="E3" s="8"/>
      <c r="F3" s="8"/>
      <c r="G3" s="154" t="s">
        <v>7</v>
      </c>
      <c r="H3" s="154"/>
      <c r="I3" s="154"/>
      <c r="J3" s="154"/>
      <c r="K3" s="69"/>
      <c r="L3" s="2"/>
    </row>
    <row r="4" spans="1:12" s="8" customFormat="1" ht="12.75">
      <c r="A4" s="4" t="s">
        <v>0</v>
      </c>
      <c r="B4" s="5" t="s">
        <v>1</v>
      </c>
      <c r="C4" s="6" t="s">
        <v>8</v>
      </c>
      <c r="D4" s="5" t="s">
        <v>2</v>
      </c>
      <c r="E4" s="6" t="s">
        <v>4</v>
      </c>
      <c r="F4" s="5" t="s">
        <v>5</v>
      </c>
      <c r="G4" s="6" t="s">
        <v>76</v>
      </c>
      <c r="H4" s="125" t="s">
        <v>6</v>
      </c>
      <c r="I4" s="125" t="s">
        <v>77</v>
      </c>
      <c r="J4" s="139" t="s">
        <v>78</v>
      </c>
      <c r="K4" s="104"/>
      <c r="L4" s="7" t="s">
        <v>70</v>
      </c>
    </row>
    <row r="5" spans="1:12" s="8" customFormat="1" ht="13.5" thickBot="1">
      <c r="A5" s="120"/>
      <c r="B5" s="121"/>
      <c r="C5" s="122" t="s">
        <v>9</v>
      </c>
      <c r="D5" s="121" t="s">
        <v>3</v>
      </c>
      <c r="E5" s="122" t="s">
        <v>10</v>
      </c>
      <c r="F5" s="121" t="s">
        <v>11</v>
      </c>
      <c r="G5" s="122" t="s">
        <v>12</v>
      </c>
      <c r="H5" s="126" t="s">
        <v>85</v>
      </c>
      <c r="I5" s="126"/>
      <c r="J5" s="140" t="s">
        <v>79</v>
      </c>
      <c r="K5" s="104"/>
      <c r="L5" s="7"/>
    </row>
    <row r="6" spans="1:12" s="3" customFormat="1" ht="12" customHeight="1">
      <c r="A6" s="9" t="s">
        <v>53</v>
      </c>
      <c r="B6" s="10" t="s">
        <v>66</v>
      </c>
      <c r="C6" s="11"/>
      <c r="D6" s="12"/>
      <c r="E6" s="12">
        <v>3300000</v>
      </c>
      <c r="F6" s="12"/>
      <c r="G6" s="12"/>
      <c r="H6" s="13">
        <f>SUM(E6:G6)</f>
        <v>3300000</v>
      </c>
      <c r="I6" s="13"/>
      <c r="J6" s="107">
        <f>H6+I6</f>
        <v>3300000</v>
      </c>
      <c r="K6" s="97"/>
      <c r="L6" s="2"/>
    </row>
    <row r="7" spans="1:12" s="3" customFormat="1" ht="12" customHeight="1">
      <c r="A7" s="14"/>
      <c r="B7" s="15" t="s">
        <v>52</v>
      </c>
      <c r="C7" s="11">
        <v>20859</v>
      </c>
      <c r="D7" s="12">
        <v>450</v>
      </c>
      <c r="E7" s="12">
        <f>C7*D7</f>
        <v>9386550</v>
      </c>
      <c r="F7" s="12"/>
      <c r="G7" s="12"/>
      <c r="H7" s="13">
        <f>SUM(E7:G7)</f>
        <v>9386550</v>
      </c>
      <c r="I7" s="13"/>
      <c r="J7" s="123">
        <f aca="true" t="shared" si="0" ref="J7:J39">H7+I7</f>
        <v>9386550</v>
      </c>
      <c r="K7" s="97"/>
      <c r="L7" s="2"/>
    </row>
    <row r="8" spans="1:12" s="3" customFormat="1" ht="12" customHeight="1">
      <c r="A8" s="14"/>
      <c r="B8" s="94" t="s">
        <v>67</v>
      </c>
      <c r="C8" s="95">
        <v>25614</v>
      </c>
      <c r="D8" s="94">
        <v>280</v>
      </c>
      <c r="E8" s="12">
        <f>C8*D8</f>
        <v>7171920</v>
      </c>
      <c r="F8" s="94"/>
      <c r="G8" s="94"/>
      <c r="H8" s="94">
        <f>SUM(E8:G8)</f>
        <v>7171920</v>
      </c>
      <c r="I8" s="94"/>
      <c r="J8" s="106">
        <f t="shared" si="0"/>
        <v>7171920</v>
      </c>
      <c r="K8" s="97"/>
      <c r="L8" s="2"/>
    </row>
    <row r="9" spans="1:12" s="3" customFormat="1" ht="12" customHeight="1" thickBot="1">
      <c r="A9" s="10"/>
      <c r="B9" s="16" t="s">
        <v>56</v>
      </c>
      <c r="C9" s="17">
        <v>12817</v>
      </c>
      <c r="D9" s="18">
        <v>146</v>
      </c>
      <c r="E9" s="12">
        <f>C9*D9</f>
        <v>1871282</v>
      </c>
      <c r="F9" s="18"/>
      <c r="G9" s="18"/>
      <c r="H9" s="71">
        <f>SUM(E9:G9)</f>
        <v>1871282</v>
      </c>
      <c r="I9" s="71"/>
      <c r="J9" s="106">
        <f t="shared" si="0"/>
        <v>1871282</v>
      </c>
      <c r="K9" s="97"/>
      <c r="L9" s="2"/>
    </row>
    <row r="10" spans="1:12" s="20" customFormat="1" ht="12" customHeight="1" thickBot="1">
      <c r="A10" s="9"/>
      <c r="B10" s="38" t="s">
        <v>13</v>
      </c>
      <c r="C10" s="39"/>
      <c r="D10" s="39"/>
      <c r="E10" s="75">
        <f>SUM(E6:E9)</f>
        <v>21729752</v>
      </c>
      <c r="F10" s="75">
        <f>SUM(F6:F9)</f>
        <v>0</v>
      </c>
      <c r="G10" s="75">
        <f>SUM(G6:G9)</f>
        <v>0</v>
      </c>
      <c r="H10" s="75">
        <f>SUM(H6:H9)</f>
        <v>21729752</v>
      </c>
      <c r="I10" s="75">
        <f>SUM(I6:I9)</f>
        <v>0</v>
      </c>
      <c r="J10" s="105">
        <f t="shared" si="0"/>
        <v>21729752</v>
      </c>
      <c r="K10" s="97"/>
      <c r="L10" s="56">
        <f>H10</f>
        <v>21729752</v>
      </c>
    </row>
    <row r="11" spans="1:12" s="3" customFormat="1" ht="12" customHeight="1">
      <c r="A11" s="21" t="s">
        <v>14</v>
      </c>
      <c r="B11" s="48" t="s">
        <v>69</v>
      </c>
      <c r="C11" s="49">
        <v>3008</v>
      </c>
      <c r="D11" s="49">
        <v>1400</v>
      </c>
      <c r="E11" s="48">
        <f>C11*D11</f>
        <v>4211200</v>
      </c>
      <c r="F11" s="48"/>
      <c r="G11" s="48"/>
      <c r="H11" s="48">
        <f>SUM(E11:G11)</f>
        <v>4211200</v>
      </c>
      <c r="I11" s="48"/>
      <c r="J11" s="127">
        <f t="shared" si="0"/>
        <v>4211200</v>
      </c>
      <c r="K11" s="59"/>
      <c r="L11" s="55">
        <f>H11</f>
        <v>4211200</v>
      </c>
    </row>
    <row r="12" spans="1:12" s="3" customFormat="1" ht="12" customHeight="1">
      <c r="A12" s="22"/>
      <c r="B12" s="23" t="s">
        <v>59</v>
      </c>
      <c r="C12" s="24">
        <v>3008</v>
      </c>
      <c r="D12" s="24">
        <v>515</v>
      </c>
      <c r="E12" s="23">
        <f>C12*D12</f>
        <v>1549120</v>
      </c>
      <c r="F12" s="23"/>
      <c r="G12" s="23"/>
      <c r="H12" s="23">
        <f>SUM(E12:G12)</f>
        <v>1549120</v>
      </c>
      <c r="I12" s="23"/>
      <c r="J12" s="141">
        <f t="shared" si="0"/>
        <v>1549120</v>
      </c>
      <c r="K12" s="59"/>
      <c r="L12" s="2"/>
    </row>
    <row r="13" spans="1:12" s="3" customFormat="1" ht="12" customHeight="1">
      <c r="A13" s="22"/>
      <c r="B13" s="23" t="s">
        <v>15</v>
      </c>
      <c r="C13" s="24">
        <v>12</v>
      </c>
      <c r="D13" s="24">
        <v>3800</v>
      </c>
      <c r="E13" s="23">
        <f>C13*D13</f>
        <v>45600</v>
      </c>
      <c r="F13" s="23"/>
      <c r="G13" s="23"/>
      <c r="H13" s="23">
        <f>SUM(E13:G13)</f>
        <v>45600</v>
      </c>
      <c r="I13" s="23"/>
      <c r="J13" s="123">
        <f t="shared" si="0"/>
        <v>45600</v>
      </c>
      <c r="K13" s="59"/>
      <c r="L13" s="55">
        <f>H13</f>
        <v>45600</v>
      </c>
    </row>
    <row r="14" spans="1:12" s="3" customFormat="1" ht="12" customHeight="1">
      <c r="A14" s="22"/>
      <c r="B14" s="23" t="s">
        <v>16</v>
      </c>
      <c r="C14" s="24">
        <v>3008</v>
      </c>
      <c r="D14" s="25">
        <f>4425985/3008</f>
        <v>1471.4045877659576</v>
      </c>
      <c r="E14" s="23">
        <f>C14*D14</f>
        <v>4425985</v>
      </c>
      <c r="F14" s="23"/>
      <c r="G14" s="23"/>
      <c r="H14" s="23">
        <f>SUM(E14:G14)</f>
        <v>4425985</v>
      </c>
      <c r="I14" s="23"/>
      <c r="J14" s="106">
        <f t="shared" si="0"/>
        <v>4425985</v>
      </c>
      <c r="K14" s="59"/>
      <c r="L14" s="26">
        <f>H14</f>
        <v>4425985</v>
      </c>
    </row>
    <row r="15" spans="1:12" s="3" customFormat="1" ht="11.25" customHeight="1" thickBot="1">
      <c r="A15" s="14" t="s">
        <v>73</v>
      </c>
      <c r="B15" s="94" t="s">
        <v>72</v>
      </c>
      <c r="C15" s="95"/>
      <c r="D15" s="95"/>
      <c r="E15" s="95"/>
      <c r="F15" s="94">
        <v>3359456</v>
      </c>
      <c r="G15" s="94"/>
      <c r="H15" s="94">
        <f>SUM(F15:G15)</f>
        <v>3359456</v>
      </c>
      <c r="I15" s="94"/>
      <c r="J15" s="106">
        <f t="shared" si="0"/>
        <v>3359456</v>
      </c>
      <c r="K15" s="97"/>
      <c r="L15" s="2"/>
    </row>
    <row r="16" spans="1:12" s="20" customFormat="1" ht="12" customHeight="1" thickBot="1">
      <c r="A16" s="77" t="s">
        <v>14</v>
      </c>
      <c r="B16" s="78" t="s">
        <v>17</v>
      </c>
      <c r="C16" s="79"/>
      <c r="D16" s="79"/>
      <c r="E16" s="79">
        <f>SUM(E11:E15)</f>
        <v>10231905</v>
      </c>
      <c r="F16" s="79">
        <f>SUM(F11:F15)</f>
        <v>3359456</v>
      </c>
      <c r="G16" s="79">
        <f>SUM(G11:G15)</f>
        <v>0</v>
      </c>
      <c r="H16" s="79">
        <f>SUM(H11:H15)</f>
        <v>13591361</v>
      </c>
      <c r="I16" s="79">
        <f>SUM(I11:I15)</f>
        <v>0</v>
      </c>
      <c r="J16" s="105">
        <f t="shared" si="0"/>
        <v>13591361</v>
      </c>
      <c r="K16" s="59"/>
      <c r="L16" s="27"/>
    </row>
    <row r="17" spans="1:12" s="20" customFormat="1" ht="12" customHeight="1">
      <c r="A17" s="116" t="s">
        <v>45</v>
      </c>
      <c r="B17" s="117" t="s">
        <v>46</v>
      </c>
      <c r="C17" s="118"/>
      <c r="D17" s="118"/>
      <c r="E17" s="117"/>
      <c r="F17" s="117"/>
      <c r="G17" s="117"/>
      <c r="H17" s="119"/>
      <c r="I17" s="119"/>
      <c r="J17" s="127">
        <f t="shared" si="0"/>
        <v>0</v>
      </c>
      <c r="K17" s="61"/>
      <c r="L17" s="19"/>
    </row>
    <row r="18" spans="1:12" s="3" customFormat="1" ht="12" customHeight="1">
      <c r="A18" s="22"/>
      <c r="B18" s="23" t="s">
        <v>47</v>
      </c>
      <c r="C18" s="24">
        <v>3008</v>
      </c>
      <c r="D18" s="24">
        <v>4563</v>
      </c>
      <c r="E18" s="23">
        <f>C18*D18</f>
        <v>13725504</v>
      </c>
      <c r="F18" s="23"/>
      <c r="G18" s="23"/>
      <c r="H18" s="32">
        <v>20153559</v>
      </c>
      <c r="I18" s="32">
        <v>4591731</v>
      </c>
      <c r="J18" s="123">
        <f t="shared" si="0"/>
        <v>24745290</v>
      </c>
      <c r="K18" s="59"/>
      <c r="L18" s="55">
        <f>H18</f>
        <v>20153559</v>
      </c>
    </row>
    <row r="19" spans="1:12" s="3" customFormat="1" ht="12" customHeight="1">
      <c r="A19" s="22"/>
      <c r="B19" s="23" t="s">
        <v>54</v>
      </c>
      <c r="C19" s="24">
        <v>10</v>
      </c>
      <c r="D19" s="24">
        <v>70800</v>
      </c>
      <c r="E19" s="24">
        <f>C19*D19</f>
        <v>708000</v>
      </c>
      <c r="F19" s="24"/>
      <c r="G19" s="24"/>
      <c r="H19" s="33">
        <f>SUM(E19:G19)</f>
        <v>708000</v>
      </c>
      <c r="I19" s="33"/>
      <c r="J19" s="106">
        <f t="shared" si="0"/>
        <v>708000</v>
      </c>
      <c r="K19" s="60"/>
      <c r="L19" s="55">
        <f>H19</f>
        <v>708000</v>
      </c>
    </row>
    <row r="20" spans="1:12" s="3" customFormat="1" ht="12" customHeight="1" thickBot="1">
      <c r="A20" s="111"/>
      <c r="B20" s="112" t="s">
        <v>60</v>
      </c>
      <c r="C20" s="113">
        <v>1</v>
      </c>
      <c r="D20" s="113">
        <v>104800</v>
      </c>
      <c r="E20" s="113">
        <f>C20*D20</f>
        <v>104800</v>
      </c>
      <c r="F20" s="113"/>
      <c r="G20" s="113"/>
      <c r="H20" s="143">
        <f>SUM(E20:G20)</f>
        <v>104800</v>
      </c>
      <c r="I20" s="143">
        <v>628800</v>
      </c>
      <c r="J20" s="142">
        <f t="shared" si="0"/>
        <v>733600</v>
      </c>
      <c r="K20" s="60"/>
      <c r="L20" s="55">
        <f>H20</f>
        <v>104800</v>
      </c>
    </row>
    <row r="21" spans="1:12" s="20" customFormat="1" ht="12" customHeight="1" thickBot="1">
      <c r="A21" s="37">
        <v>13</v>
      </c>
      <c r="B21" s="38" t="s">
        <v>48</v>
      </c>
      <c r="C21" s="39"/>
      <c r="D21" s="39"/>
      <c r="E21" s="39">
        <f aca="true" t="shared" si="1" ref="E21:J21">SUM(E18:E20)</f>
        <v>14538304</v>
      </c>
      <c r="F21" s="39">
        <f t="shared" si="1"/>
        <v>0</v>
      </c>
      <c r="G21" s="39">
        <f t="shared" si="1"/>
        <v>0</v>
      </c>
      <c r="H21" s="39">
        <f t="shared" si="1"/>
        <v>20966359</v>
      </c>
      <c r="I21" s="39">
        <f t="shared" si="1"/>
        <v>5220531</v>
      </c>
      <c r="J21" s="39">
        <f t="shared" si="1"/>
        <v>26186890</v>
      </c>
      <c r="K21" s="98"/>
      <c r="L21" s="56"/>
    </row>
    <row r="22" spans="1:12" s="20" customFormat="1" ht="12" customHeight="1">
      <c r="A22" s="28"/>
      <c r="B22" s="29" t="s">
        <v>18</v>
      </c>
      <c r="C22" s="30"/>
      <c r="D22" s="30"/>
      <c r="E22" s="30"/>
      <c r="F22" s="29"/>
      <c r="G22" s="29"/>
      <c r="H22" s="31"/>
      <c r="I22" s="31"/>
      <c r="J22" s="127">
        <f t="shared" si="0"/>
        <v>0</v>
      </c>
      <c r="K22" s="61"/>
      <c r="L22" s="19"/>
    </row>
    <row r="23" spans="1:12" s="3" customFormat="1" ht="12" customHeight="1">
      <c r="A23" s="22" t="s">
        <v>19</v>
      </c>
      <c r="B23" s="23" t="s">
        <v>20</v>
      </c>
      <c r="C23" s="24">
        <v>101</v>
      </c>
      <c r="D23" s="24">
        <v>199000</v>
      </c>
      <c r="E23" s="24">
        <f>C23*D23</f>
        <v>20099000</v>
      </c>
      <c r="F23" s="23"/>
      <c r="G23" s="23"/>
      <c r="H23" s="32">
        <f>SUM(E23:G23)</f>
        <v>20099000</v>
      </c>
      <c r="I23" s="32"/>
      <c r="J23" s="141">
        <f t="shared" si="0"/>
        <v>20099000</v>
      </c>
      <c r="K23" s="59"/>
      <c r="L23" s="55">
        <f>H23</f>
        <v>20099000</v>
      </c>
    </row>
    <row r="24" spans="1:12" s="3" customFormat="1" ht="12" customHeight="1">
      <c r="A24" s="22" t="s">
        <v>19</v>
      </c>
      <c r="B24" s="23" t="s">
        <v>21</v>
      </c>
      <c r="C24" s="24">
        <v>2</v>
      </c>
      <c r="D24" s="24">
        <v>15000</v>
      </c>
      <c r="E24" s="24">
        <f>C24*D24</f>
        <v>30000</v>
      </c>
      <c r="F24" s="23"/>
      <c r="G24" s="23"/>
      <c r="H24" s="32">
        <f>SUM(E24:G24)</f>
        <v>30000</v>
      </c>
      <c r="I24" s="32"/>
      <c r="J24" s="123">
        <f t="shared" si="0"/>
        <v>30000</v>
      </c>
      <c r="K24" s="59"/>
      <c r="L24" s="55">
        <f>H24</f>
        <v>30000</v>
      </c>
    </row>
    <row r="25" spans="1:12" s="3" customFormat="1" ht="12" customHeight="1">
      <c r="A25" s="40" t="s">
        <v>25</v>
      </c>
      <c r="B25" s="23" t="s">
        <v>26</v>
      </c>
      <c r="C25" s="24">
        <v>9</v>
      </c>
      <c r="D25" s="24">
        <v>11700</v>
      </c>
      <c r="E25" s="24"/>
      <c r="F25" s="23">
        <f>C25*D25</f>
        <v>105300</v>
      </c>
      <c r="G25" s="23"/>
      <c r="H25" s="32">
        <f>SUM(E25:G25)</f>
        <v>105300</v>
      </c>
      <c r="I25" s="32"/>
      <c r="J25" s="106">
        <f t="shared" si="0"/>
        <v>105300</v>
      </c>
      <c r="K25" s="59"/>
      <c r="L25" s="2"/>
    </row>
    <row r="26" spans="1:12" s="3" customFormat="1" ht="12" customHeight="1">
      <c r="A26" s="144"/>
      <c r="B26" s="35" t="s">
        <v>88</v>
      </c>
      <c r="C26" s="36"/>
      <c r="D26" s="36"/>
      <c r="E26" s="36"/>
      <c r="F26" s="35"/>
      <c r="G26" s="35"/>
      <c r="H26" s="41"/>
      <c r="I26" s="41">
        <v>122400</v>
      </c>
      <c r="J26" s="106">
        <f t="shared" si="0"/>
        <v>122400</v>
      </c>
      <c r="K26" s="59"/>
      <c r="L26" s="2"/>
    </row>
    <row r="27" spans="1:12" s="3" customFormat="1" ht="12" customHeight="1" thickBot="1">
      <c r="A27" s="34" t="s">
        <v>27</v>
      </c>
      <c r="B27" s="35" t="s">
        <v>28</v>
      </c>
      <c r="C27" s="36">
        <v>103</v>
      </c>
      <c r="D27" s="36">
        <v>720</v>
      </c>
      <c r="E27" s="36">
        <f>C27*D27</f>
        <v>74160</v>
      </c>
      <c r="F27" s="35"/>
      <c r="G27" s="35"/>
      <c r="H27" s="41">
        <f>SUM(E27:G27)</f>
        <v>74160</v>
      </c>
      <c r="I27" s="41"/>
      <c r="J27" s="106">
        <f t="shared" si="0"/>
        <v>74160</v>
      </c>
      <c r="K27" s="59"/>
      <c r="L27" s="2"/>
    </row>
    <row r="28" spans="1:12" s="47" customFormat="1" ht="12" customHeight="1" thickBot="1">
      <c r="A28" s="42"/>
      <c r="B28" s="43" t="s">
        <v>22</v>
      </c>
      <c r="C28" s="44"/>
      <c r="D28" s="44"/>
      <c r="E28" s="45">
        <f>SUM(E23:E27)</f>
        <v>20203160</v>
      </c>
      <c r="F28" s="45">
        <f>SUM(F23:F27)</f>
        <v>105300</v>
      </c>
      <c r="G28" s="45">
        <f>SUM(G23:G27)</f>
        <v>0</v>
      </c>
      <c r="H28" s="45">
        <f>SUM(H23:H27)</f>
        <v>20308460</v>
      </c>
      <c r="I28" s="45">
        <f>SUM(I23:I27)</f>
        <v>122400</v>
      </c>
      <c r="J28" s="105">
        <f t="shared" si="0"/>
        <v>20430860</v>
      </c>
      <c r="K28" s="60"/>
      <c r="L28" s="73"/>
    </row>
    <row r="29" spans="1:12" s="47" customFormat="1" ht="12" customHeight="1" thickBot="1">
      <c r="A29" s="42"/>
      <c r="B29" s="43" t="s">
        <v>89</v>
      </c>
      <c r="C29" s="44">
        <v>2</v>
      </c>
      <c r="D29" s="44">
        <v>464000</v>
      </c>
      <c r="E29" s="45">
        <f>C29*D29</f>
        <v>928000</v>
      </c>
      <c r="F29" s="45"/>
      <c r="G29" s="45"/>
      <c r="H29" s="45">
        <v>464000</v>
      </c>
      <c r="I29" s="80"/>
      <c r="J29" s="105">
        <f t="shared" si="0"/>
        <v>464000</v>
      </c>
      <c r="K29" s="60"/>
      <c r="L29" s="73">
        <f>H29</f>
        <v>464000</v>
      </c>
    </row>
    <row r="30" spans="1:12" s="3" customFormat="1" ht="12" customHeight="1">
      <c r="A30" s="110" t="s">
        <v>23</v>
      </c>
      <c r="B30" s="48" t="s">
        <v>24</v>
      </c>
      <c r="C30" s="49">
        <v>7</v>
      </c>
      <c r="D30" s="49">
        <v>55000</v>
      </c>
      <c r="E30" s="49">
        <f>C30*D30</f>
        <v>385000</v>
      </c>
      <c r="F30" s="48"/>
      <c r="G30" s="48"/>
      <c r="H30" s="48">
        <v>440000</v>
      </c>
      <c r="I30" s="48"/>
      <c r="J30" s="127">
        <f t="shared" si="0"/>
        <v>440000</v>
      </c>
      <c r="K30" s="59"/>
      <c r="L30" s="55">
        <f>H30</f>
        <v>440000</v>
      </c>
    </row>
    <row r="31" spans="1:12" s="3" customFormat="1" ht="12" customHeight="1" thickBot="1">
      <c r="A31" s="34" t="s">
        <v>23</v>
      </c>
      <c r="B31" s="35" t="s">
        <v>29</v>
      </c>
      <c r="C31" s="36">
        <v>13</v>
      </c>
      <c r="D31" s="36">
        <v>55000</v>
      </c>
      <c r="E31" s="36">
        <f>C31*D31</f>
        <v>715000</v>
      </c>
      <c r="F31" s="35"/>
      <c r="G31" s="35"/>
      <c r="H31" s="35">
        <v>770000</v>
      </c>
      <c r="I31" s="35"/>
      <c r="J31" s="141">
        <f t="shared" si="0"/>
        <v>770000</v>
      </c>
      <c r="K31" s="59"/>
      <c r="L31" s="55">
        <f>H31</f>
        <v>770000</v>
      </c>
    </row>
    <row r="32" spans="1:12" s="47" customFormat="1" ht="12" customHeight="1" thickBot="1">
      <c r="A32" s="74"/>
      <c r="B32" s="42" t="s">
        <v>30</v>
      </c>
      <c r="C32" s="44"/>
      <c r="D32" s="44"/>
      <c r="E32" s="45">
        <f>SUM(E30:E31)</f>
        <v>1100000</v>
      </c>
      <c r="F32" s="45">
        <f>SUM(F30:F31)</f>
        <v>0</v>
      </c>
      <c r="G32" s="45">
        <f>SUM(G30:G31)</f>
        <v>0</v>
      </c>
      <c r="H32" s="45">
        <f>SUM(H30:H31)</f>
        <v>1210000</v>
      </c>
      <c r="I32" s="45">
        <f>SUM(I30:I31)</f>
        <v>0</v>
      </c>
      <c r="J32" s="108">
        <f t="shared" si="0"/>
        <v>1210000</v>
      </c>
      <c r="K32" s="60"/>
      <c r="L32" s="46"/>
    </row>
    <row r="33" spans="1:12" s="20" customFormat="1" ht="12" customHeight="1" thickBot="1">
      <c r="A33" s="37">
        <v>2</v>
      </c>
      <c r="B33" s="38" t="s">
        <v>31</v>
      </c>
      <c r="C33" s="39"/>
      <c r="D33" s="39"/>
      <c r="E33" s="39">
        <f>E28+E29+E32</f>
        <v>22231160</v>
      </c>
      <c r="F33" s="39">
        <f>F28+F29+F32</f>
        <v>105300</v>
      </c>
      <c r="G33" s="39">
        <f>G28+G29+G32</f>
        <v>0</v>
      </c>
      <c r="H33" s="39">
        <f>H28+H29+H32</f>
        <v>21982460</v>
      </c>
      <c r="I33" s="39">
        <f>I28+I29+I32</f>
        <v>122400</v>
      </c>
      <c r="J33" s="105">
        <f t="shared" si="0"/>
        <v>22104860</v>
      </c>
      <c r="K33" s="98"/>
      <c r="L33" s="19"/>
    </row>
    <row r="34" spans="1:12" s="20" customFormat="1" ht="11.25" customHeight="1">
      <c r="A34" s="116">
        <v>3</v>
      </c>
      <c r="B34" s="117" t="s">
        <v>32</v>
      </c>
      <c r="C34" s="118"/>
      <c r="D34" s="118"/>
      <c r="E34" s="118"/>
      <c r="F34" s="117"/>
      <c r="G34" s="117"/>
      <c r="H34" s="119"/>
      <c r="I34" s="119"/>
      <c r="J34" s="127">
        <f t="shared" si="0"/>
        <v>0</v>
      </c>
      <c r="K34" s="61"/>
      <c r="L34" s="19"/>
    </row>
    <row r="35" spans="1:12" s="3" customFormat="1" ht="11.25" customHeight="1">
      <c r="A35" s="22" t="s">
        <v>33</v>
      </c>
      <c r="B35" s="23" t="s">
        <v>34</v>
      </c>
      <c r="C35" s="24">
        <v>132</v>
      </c>
      <c r="D35" s="24">
        <v>204000</v>
      </c>
      <c r="E35" s="24">
        <f>C35*D35</f>
        <v>26928000</v>
      </c>
      <c r="F35" s="23"/>
      <c r="G35" s="23"/>
      <c r="H35" s="32">
        <f>SUM(E35:G35)</f>
        <v>26928000</v>
      </c>
      <c r="I35" s="32"/>
      <c r="J35" s="141">
        <f t="shared" si="0"/>
        <v>26928000</v>
      </c>
      <c r="K35" s="59"/>
      <c r="L35" s="55">
        <f>H35</f>
        <v>26928000</v>
      </c>
    </row>
    <row r="36" spans="1:12" s="3" customFormat="1" ht="11.25" customHeight="1">
      <c r="A36" s="22"/>
      <c r="B36" s="23" t="s">
        <v>35</v>
      </c>
      <c r="C36" s="24">
        <v>154</v>
      </c>
      <c r="D36" s="24">
        <v>212000</v>
      </c>
      <c r="E36" s="24">
        <f>C36*D36</f>
        <v>32648000</v>
      </c>
      <c r="F36" s="23"/>
      <c r="G36" s="23"/>
      <c r="H36" s="32">
        <f>SUM(E36:G36)</f>
        <v>32648000</v>
      </c>
      <c r="I36" s="32"/>
      <c r="J36" s="141">
        <f t="shared" si="0"/>
        <v>32648000</v>
      </c>
      <c r="K36" s="59"/>
      <c r="L36" s="55">
        <f>H36</f>
        <v>32648000</v>
      </c>
    </row>
    <row r="37" spans="1:12" s="3" customFormat="1" ht="11.25" customHeight="1">
      <c r="A37" s="34"/>
      <c r="B37" s="35" t="s">
        <v>61</v>
      </c>
      <c r="C37" s="36">
        <v>80</v>
      </c>
      <c r="D37" s="36">
        <v>15000</v>
      </c>
      <c r="E37" s="36">
        <f>C37*D37</f>
        <v>1200000</v>
      </c>
      <c r="F37" s="35"/>
      <c r="G37" s="35"/>
      <c r="H37" s="41">
        <f>SUM(E37:G37)</f>
        <v>1200000</v>
      </c>
      <c r="I37" s="32"/>
      <c r="J37" s="123">
        <f t="shared" si="0"/>
        <v>1200000</v>
      </c>
      <c r="K37" s="59"/>
      <c r="L37" s="55">
        <f>H37</f>
        <v>1200000</v>
      </c>
    </row>
    <row r="38" spans="1:12" s="3" customFormat="1" ht="11.25" customHeight="1">
      <c r="A38" s="22"/>
      <c r="B38" s="23" t="s">
        <v>36</v>
      </c>
      <c r="C38" s="24">
        <v>61</v>
      </c>
      <c r="D38" s="24">
        <v>45000</v>
      </c>
      <c r="E38" s="24">
        <f>C38*D38</f>
        <v>2745000</v>
      </c>
      <c r="F38" s="23"/>
      <c r="G38" s="23"/>
      <c r="H38" s="23">
        <f>SUM(E38:G38)</f>
        <v>2745000</v>
      </c>
      <c r="I38" s="32"/>
      <c r="J38" s="106">
        <f t="shared" si="0"/>
        <v>2745000</v>
      </c>
      <c r="K38" s="59"/>
      <c r="L38" s="2"/>
    </row>
    <row r="39" spans="1:12" s="3" customFormat="1" ht="11.25" customHeight="1" thickBot="1">
      <c r="A39" s="111"/>
      <c r="B39" s="112" t="s">
        <v>26</v>
      </c>
      <c r="C39" s="113">
        <v>31</v>
      </c>
      <c r="D39" s="113">
        <v>11700</v>
      </c>
      <c r="E39" s="113"/>
      <c r="F39" s="112">
        <f>C39*D39</f>
        <v>362700</v>
      </c>
      <c r="G39" s="112"/>
      <c r="H39" s="114">
        <f>SUM(E39:G39)</f>
        <v>362700</v>
      </c>
      <c r="I39" s="115"/>
      <c r="J39" s="142">
        <f t="shared" si="0"/>
        <v>362700</v>
      </c>
      <c r="K39" s="59"/>
      <c r="L39" s="2"/>
    </row>
    <row r="40" spans="1:12" s="67" customFormat="1" ht="11.25" customHeight="1" thickBot="1">
      <c r="A40" s="59"/>
      <c r="B40" s="59"/>
      <c r="C40" s="60"/>
      <c r="D40" s="60"/>
      <c r="E40" s="60"/>
      <c r="F40" s="59"/>
      <c r="G40" s="59"/>
      <c r="H40" s="59"/>
      <c r="I40" s="59"/>
      <c r="J40" s="59"/>
      <c r="K40" s="59"/>
      <c r="L40" s="66"/>
    </row>
    <row r="41" spans="1:12" s="8" customFormat="1" ht="12.75">
      <c r="A41" s="4" t="s">
        <v>0</v>
      </c>
      <c r="B41" s="5" t="s">
        <v>1</v>
      </c>
      <c r="C41" s="6" t="s">
        <v>8</v>
      </c>
      <c r="D41" s="5" t="s">
        <v>2</v>
      </c>
      <c r="E41" s="6" t="s">
        <v>4</v>
      </c>
      <c r="F41" s="5" t="s">
        <v>5</v>
      </c>
      <c r="G41" s="6" t="s">
        <v>71</v>
      </c>
      <c r="H41" s="125" t="s">
        <v>6</v>
      </c>
      <c r="I41" s="125" t="s">
        <v>77</v>
      </c>
      <c r="J41" s="139" t="s">
        <v>81</v>
      </c>
      <c r="K41" s="104"/>
      <c r="L41" s="7"/>
    </row>
    <row r="42" spans="1:12" s="8" customFormat="1" ht="13.5" thickBot="1">
      <c r="A42" s="120"/>
      <c r="B42" s="121"/>
      <c r="C42" s="122" t="s">
        <v>9</v>
      </c>
      <c r="D42" s="121" t="s">
        <v>3</v>
      </c>
      <c r="E42" s="122" t="s">
        <v>10</v>
      </c>
      <c r="F42" s="121" t="s">
        <v>11</v>
      </c>
      <c r="G42" s="122" t="s">
        <v>12</v>
      </c>
      <c r="H42" s="126" t="s">
        <v>85</v>
      </c>
      <c r="I42" s="126"/>
      <c r="J42" s="140" t="s">
        <v>80</v>
      </c>
      <c r="K42" s="104"/>
      <c r="L42" s="7"/>
    </row>
    <row r="43" spans="1:11" s="145" customFormat="1" ht="11.25">
      <c r="A43" s="149" t="s">
        <v>86</v>
      </c>
      <c r="B43" s="150" t="s">
        <v>87</v>
      </c>
      <c r="C43" s="151"/>
      <c r="D43" s="151"/>
      <c r="E43" s="151"/>
      <c r="F43" s="151"/>
      <c r="G43" s="151"/>
      <c r="H43" s="151"/>
      <c r="I43" s="151">
        <v>981050</v>
      </c>
      <c r="J43" s="152">
        <f>H43+I43</f>
        <v>981050</v>
      </c>
      <c r="K43" s="148"/>
    </row>
    <row r="44" spans="1:12" s="3" customFormat="1" ht="11.25" customHeight="1">
      <c r="A44" s="22"/>
      <c r="B44" s="23" t="s">
        <v>37</v>
      </c>
      <c r="C44" s="24">
        <v>126</v>
      </c>
      <c r="D44" s="24">
        <v>10000</v>
      </c>
      <c r="E44" s="24">
        <f>C44*D44</f>
        <v>1260000</v>
      </c>
      <c r="F44" s="23"/>
      <c r="G44" s="23"/>
      <c r="H44" s="23">
        <f>SUM(E44:G44)</f>
        <v>1260000</v>
      </c>
      <c r="I44" s="23"/>
      <c r="J44" s="146">
        <f>H44+I44</f>
        <v>1260000</v>
      </c>
      <c r="K44" s="59"/>
      <c r="L44" s="55">
        <f>H44</f>
        <v>1260000</v>
      </c>
    </row>
    <row r="45" spans="1:12" s="3" customFormat="1" ht="11.25" customHeight="1" thickBot="1">
      <c r="A45" s="111"/>
      <c r="B45" s="112" t="s">
        <v>55</v>
      </c>
      <c r="C45" s="113">
        <v>299</v>
      </c>
      <c r="D45" s="113">
        <v>720</v>
      </c>
      <c r="E45" s="113">
        <f>C45*D45</f>
        <v>215280</v>
      </c>
      <c r="F45" s="112"/>
      <c r="G45" s="112"/>
      <c r="H45" s="112">
        <v>214560</v>
      </c>
      <c r="I45" s="112"/>
      <c r="J45" s="147">
        <f aca="true" t="shared" si="2" ref="J45:J63">H45+I45</f>
        <v>214560</v>
      </c>
      <c r="K45" s="59"/>
      <c r="L45" s="2"/>
    </row>
    <row r="46" spans="1:12" s="47" customFormat="1" ht="11.25" customHeight="1" thickBot="1">
      <c r="A46" s="42" t="s">
        <v>33</v>
      </c>
      <c r="B46" s="43" t="s">
        <v>38</v>
      </c>
      <c r="C46" s="44"/>
      <c r="D46" s="44"/>
      <c r="E46" s="44">
        <f>SUM(E35:E45)</f>
        <v>64996280</v>
      </c>
      <c r="F46" s="44">
        <f>SUM(F35:F45)</f>
        <v>362700</v>
      </c>
      <c r="G46" s="44">
        <f>SUM(G35:G45)</f>
        <v>0</v>
      </c>
      <c r="H46" s="44">
        <f>SUM(H35:H45)</f>
        <v>65358260</v>
      </c>
      <c r="I46" s="44">
        <f>SUM(I35:I45)</f>
        <v>981050</v>
      </c>
      <c r="J46" s="130">
        <f t="shared" si="2"/>
        <v>66339310</v>
      </c>
      <c r="K46" s="99"/>
      <c r="L46" s="46"/>
    </row>
    <row r="47" spans="1:12" s="3" customFormat="1" ht="11.25" customHeight="1" thickBot="1">
      <c r="A47" s="131" t="s">
        <v>39</v>
      </c>
      <c r="B47" s="132" t="s">
        <v>75</v>
      </c>
      <c r="C47" s="133">
        <v>13</v>
      </c>
      <c r="D47" s="133">
        <v>464000</v>
      </c>
      <c r="E47" s="133">
        <f>C47*D47</f>
        <v>6032000</v>
      </c>
      <c r="F47" s="132"/>
      <c r="G47" s="132"/>
      <c r="H47" s="132">
        <v>5985600</v>
      </c>
      <c r="I47" s="132"/>
      <c r="J47" s="129">
        <f t="shared" si="2"/>
        <v>5985600</v>
      </c>
      <c r="K47" s="59"/>
      <c r="L47" s="55">
        <f>H47</f>
        <v>5985600</v>
      </c>
    </row>
    <row r="48" spans="1:12" s="3" customFormat="1" ht="11.25" customHeight="1" thickBot="1">
      <c r="A48" s="96"/>
      <c r="B48" s="80" t="s">
        <v>68</v>
      </c>
      <c r="C48" s="45"/>
      <c r="D48" s="45"/>
      <c r="E48" s="45">
        <f>SUM(E47:E47)</f>
        <v>6032000</v>
      </c>
      <c r="F48" s="45">
        <f>SUM(F47:F47)</f>
        <v>0</v>
      </c>
      <c r="G48" s="45">
        <f>SUM(G47:G47)</f>
        <v>0</v>
      </c>
      <c r="H48" s="45">
        <f>SUM(H47:H47)</f>
        <v>5985600</v>
      </c>
      <c r="I48" s="45">
        <f>SUM(I47:I47)</f>
        <v>0</v>
      </c>
      <c r="J48" s="130">
        <f t="shared" si="2"/>
        <v>5985600</v>
      </c>
      <c r="K48" s="60"/>
      <c r="L48" s="2"/>
    </row>
    <row r="49" spans="1:12" s="47" customFormat="1" ht="11.25" customHeight="1" thickBot="1">
      <c r="A49" s="74" t="s">
        <v>40</v>
      </c>
      <c r="B49" s="42" t="s">
        <v>41</v>
      </c>
      <c r="C49" s="44">
        <v>100</v>
      </c>
      <c r="D49" s="44">
        <v>23000</v>
      </c>
      <c r="E49" s="44">
        <f>C49*D49</f>
        <v>2300000</v>
      </c>
      <c r="F49" s="43"/>
      <c r="G49" s="134"/>
      <c r="H49" s="74">
        <f>SUM(E49:G49)</f>
        <v>2300000</v>
      </c>
      <c r="I49" s="81"/>
      <c r="J49" s="130">
        <f t="shared" si="2"/>
        <v>2300000</v>
      </c>
      <c r="K49" s="100"/>
      <c r="L49" s="46"/>
    </row>
    <row r="50" spans="1:12" s="3" customFormat="1" ht="11.25" customHeight="1">
      <c r="A50" s="110"/>
      <c r="B50" s="48" t="s">
        <v>62</v>
      </c>
      <c r="C50" s="49">
        <v>43</v>
      </c>
      <c r="D50" s="49">
        <v>55000</v>
      </c>
      <c r="E50" s="82">
        <f>C50*D50</f>
        <v>2365000</v>
      </c>
      <c r="F50" s="48"/>
      <c r="G50" s="48"/>
      <c r="H50" s="48">
        <v>3190000</v>
      </c>
      <c r="I50" s="50"/>
      <c r="J50" s="109">
        <f t="shared" si="2"/>
        <v>3190000</v>
      </c>
      <c r="K50" s="59"/>
      <c r="L50" s="55">
        <f>H50</f>
        <v>3190000</v>
      </c>
    </row>
    <row r="51" spans="1:12" s="3" customFormat="1" ht="11.25" customHeight="1" thickBot="1">
      <c r="A51" s="34"/>
      <c r="B51" s="35" t="s">
        <v>63</v>
      </c>
      <c r="C51" s="36">
        <v>73</v>
      </c>
      <c r="D51" s="36"/>
      <c r="E51" s="51">
        <f>C51*D51</f>
        <v>0</v>
      </c>
      <c r="F51" s="35"/>
      <c r="G51" s="35"/>
      <c r="H51" s="35">
        <f>SUM(E51:G51)</f>
        <v>0</v>
      </c>
      <c r="I51" s="41"/>
      <c r="J51" s="129">
        <f t="shared" si="2"/>
        <v>0</v>
      </c>
      <c r="K51" s="59"/>
      <c r="L51" s="2"/>
    </row>
    <row r="52" spans="1:12" s="47" customFormat="1" ht="11.25" customHeight="1" thickBot="1">
      <c r="A52" s="74"/>
      <c r="B52" s="42" t="s">
        <v>42</v>
      </c>
      <c r="C52" s="44"/>
      <c r="D52" s="44"/>
      <c r="E52" s="44">
        <f>SUM(E50:E51)</f>
        <v>2365000</v>
      </c>
      <c r="F52" s="44">
        <f>SUM(F50:F51)</f>
        <v>0</v>
      </c>
      <c r="G52" s="44">
        <f>SUM(G50:G51)</f>
        <v>0</v>
      </c>
      <c r="H52" s="44">
        <f>SUM(H50:H51)</f>
        <v>3190000</v>
      </c>
      <c r="I52" s="44">
        <f>SUM(I50:I51)</f>
        <v>0</v>
      </c>
      <c r="J52" s="130">
        <f t="shared" si="2"/>
        <v>3190000</v>
      </c>
      <c r="K52" s="99"/>
      <c r="L52" s="46"/>
    </row>
    <row r="53" spans="1:12" s="20" customFormat="1" ht="11.25" customHeight="1" thickBot="1">
      <c r="A53" s="38">
        <v>3</v>
      </c>
      <c r="B53" s="75" t="s">
        <v>43</v>
      </c>
      <c r="C53" s="39"/>
      <c r="D53" s="39"/>
      <c r="E53" s="39">
        <f>E46+E48+E49+E52</f>
        <v>75693280</v>
      </c>
      <c r="F53" s="39">
        <f>F46+F48+F49+F52</f>
        <v>362700</v>
      </c>
      <c r="G53" s="39">
        <f>G46+G48+G49+G52</f>
        <v>0</v>
      </c>
      <c r="H53" s="39">
        <f>H46+H48+H49+H52</f>
        <v>76833860</v>
      </c>
      <c r="I53" s="39">
        <f>I46+I48+I49+I52</f>
        <v>981050</v>
      </c>
      <c r="J53" s="130">
        <f t="shared" si="2"/>
        <v>77814910</v>
      </c>
      <c r="K53" s="98"/>
      <c r="L53" s="19"/>
    </row>
    <row r="54" spans="1:12" s="20" customFormat="1" ht="11.25" customHeight="1" thickBot="1">
      <c r="A54" s="37">
        <v>6</v>
      </c>
      <c r="B54" s="38" t="s">
        <v>44</v>
      </c>
      <c r="C54" s="39">
        <v>3008</v>
      </c>
      <c r="D54" s="39">
        <v>1166</v>
      </c>
      <c r="E54" s="39">
        <f>C54*D54</f>
        <v>3507328</v>
      </c>
      <c r="F54" s="75"/>
      <c r="G54" s="76"/>
      <c r="H54" s="37">
        <v>3688328</v>
      </c>
      <c r="I54" s="37"/>
      <c r="J54" s="130">
        <f t="shared" si="2"/>
        <v>3688328</v>
      </c>
      <c r="K54" s="101"/>
      <c r="L54" s="56">
        <f>H54</f>
        <v>3688328</v>
      </c>
    </row>
    <row r="55" spans="1:12" s="20" customFormat="1" ht="11.25" customHeight="1">
      <c r="A55" s="84">
        <v>5</v>
      </c>
      <c r="B55" s="85" t="s">
        <v>64</v>
      </c>
      <c r="C55" s="86">
        <v>3</v>
      </c>
      <c r="D55" s="86">
        <v>5622716</v>
      </c>
      <c r="E55" s="86"/>
      <c r="F55" s="83">
        <f>C55*D55</f>
        <v>16868148</v>
      </c>
      <c r="G55" s="83"/>
      <c r="H55" s="83">
        <f>SUM(F55:G55)</f>
        <v>16868148</v>
      </c>
      <c r="I55" s="83"/>
      <c r="J55" s="109">
        <f t="shared" si="2"/>
        <v>16868148</v>
      </c>
      <c r="K55" s="101"/>
      <c r="L55" s="19"/>
    </row>
    <row r="56" spans="1:12" s="3" customFormat="1" ht="11.25" customHeight="1">
      <c r="A56" s="94" t="s">
        <v>74</v>
      </c>
      <c r="B56" s="94" t="s">
        <v>50</v>
      </c>
      <c r="C56" s="95">
        <v>2</v>
      </c>
      <c r="D56" s="95">
        <v>640000</v>
      </c>
      <c r="E56" s="95"/>
      <c r="F56" s="94"/>
      <c r="G56" s="95">
        <f>C56*D56</f>
        <v>1280000</v>
      </c>
      <c r="H56" s="95">
        <f>SUM(E56:G56)</f>
        <v>1280000</v>
      </c>
      <c r="I56" s="95"/>
      <c r="J56" s="23">
        <f t="shared" si="2"/>
        <v>1280000</v>
      </c>
      <c r="K56" s="124"/>
      <c r="L56" s="2"/>
    </row>
    <row r="57" spans="1:12" s="3" customFormat="1" ht="11.25" customHeight="1">
      <c r="A57" s="128" t="s">
        <v>84</v>
      </c>
      <c r="B57" s="128" t="s">
        <v>90</v>
      </c>
      <c r="C57" s="135"/>
      <c r="D57" s="135"/>
      <c r="E57" s="135"/>
      <c r="F57" s="128"/>
      <c r="G57" s="135"/>
      <c r="H57" s="135">
        <v>452712</v>
      </c>
      <c r="I57" s="135">
        <v>-452712</v>
      </c>
      <c r="J57" s="23">
        <f t="shared" si="2"/>
        <v>0</v>
      </c>
      <c r="K57" s="124"/>
      <c r="L57" s="2"/>
    </row>
    <row r="58" spans="1:12" s="3" customFormat="1" ht="11.25" customHeight="1" thickBot="1">
      <c r="A58" s="128" t="s">
        <v>84</v>
      </c>
      <c r="B58" s="128" t="s">
        <v>83</v>
      </c>
      <c r="C58" s="135"/>
      <c r="D58" s="135"/>
      <c r="E58" s="135"/>
      <c r="F58" s="128"/>
      <c r="G58" s="135"/>
      <c r="H58" s="135">
        <v>6226000</v>
      </c>
      <c r="I58" s="135">
        <v>40000</v>
      </c>
      <c r="J58" s="35">
        <f t="shared" si="2"/>
        <v>6266000</v>
      </c>
      <c r="K58" s="124"/>
      <c r="L58" s="2"/>
    </row>
    <row r="59" spans="1:12" s="54" customFormat="1" ht="11.25" customHeight="1" thickBot="1">
      <c r="A59" s="136"/>
      <c r="B59" s="137" t="s">
        <v>49</v>
      </c>
      <c r="C59" s="138"/>
      <c r="D59" s="138"/>
      <c r="E59" s="138">
        <f aca="true" t="shared" si="3" ref="E59:J59">E10+E16+E21+E33+E53+E54+E55+E56+E58+E57</f>
        <v>147931729</v>
      </c>
      <c r="F59" s="138">
        <f t="shared" si="3"/>
        <v>20695604</v>
      </c>
      <c r="G59" s="138">
        <f t="shared" si="3"/>
        <v>1280000</v>
      </c>
      <c r="H59" s="138">
        <f t="shared" si="3"/>
        <v>183618980</v>
      </c>
      <c r="I59" s="138">
        <f t="shared" si="3"/>
        <v>5911269</v>
      </c>
      <c r="J59" s="138">
        <f t="shared" si="3"/>
        <v>189530249</v>
      </c>
      <c r="K59" s="102"/>
      <c r="L59" s="53">
        <f>SUM(L10:L56)</f>
        <v>148081824</v>
      </c>
    </row>
    <row r="60" spans="1:12" s="3" customFormat="1" ht="11.25" customHeight="1">
      <c r="A60" s="110"/>
      <c r="B60" s="48" t="s">
        <v>65</v>
      </c>
      <c r="C60" s="49"/>
      <c r="D60" s="49"/>
      <c r="E60" s="49">
        <v>42805866</v>
      </c>
      <c r="F60" s="49"/>
      <c r="G60" s="49"/>
      <c r="H60" s="49">
        <f>E60</f>
        <v>42805866</v>
      </c>
      <c r="I60" s="49"/>
      <c r="J60" s="109">
        <f t="shared" si="2"/>
        <v>42805866</v>
      </c>
      <c r="K60" s="60"/>
      <c r="L60" s="55">
        <f>L59*0.8</f>
        <v>118465459.2</v>
      </c>
    </row>
    <row r="61" spans="1:12" s="3" customFormat="1" ht="11.25" customHeight="1">
      <c r="A61" s="22"/>
      <c r="B61" s="23" t="s">
        <v>57</v>
      </c>
      <c r="C61" s="24"/>
      <c r="D61" s="24"/>
      <c r="E61" s="24">
        <v>-57943104</v>
      </c>
      <c r="F61" s="24"/>
      <c r="G61" s="24"/>
      <c r="H61" s="24">
        <f>E61</f>
        <v>-57943104</v>
      </c>
      <c r="I61" s="24"/>
      <c r="J61" s="109">
        <f t="shared" si="2"/>
        <v>-57943104</v>
      </c>
      <c r="K61" s="60"/>
      <c r="L61" s="55"/>
    </row>
    <row r="62" spans="1:12" s="20" customFormat="1" ht="11.25" customHeight="1" thickBot="1">
      <c r="A62" s="87"/>
      <c r="B62" s="88" t="s">
        <v>58</v>
      </c>
      <c r="C62" s="89"/>
      <c r="D62" s="89"/>
      <c r="E62" s="89">
        <f>SUM(E60:E61)</f>
        <v>-15137238</v>
      </c>
      <c r="F62" s="89"/>
      <c r="G62" s="89">
        <f>SUM(G60:G61)</f>
        <v>0</v>
      </c>
      <c r="H62" s="89">
        <f>SUM(H60:H61)</f>
        <v>-15137238</v>
      </c>
      <c r="I62" s="89"/>
      <c r="J62" s="129">
        <f t="shared" si="2"/>
        <v>-15137238</v>
      </c>
      <c r="K62" s="60"/>
      <c r="L62" s="56"/>
    </row>
    <row r="63" spans="1:12" s="58" customFormat="1" ht="11.25" customHeight="1" thickBot="1">
      <c r="A63" s="90"/>
      <c r="B63" s="91" t="s">
        <v>51</v>
      </c>
      <c r="C63" s="92"/>
      <c r="D63" s="92"/>
      <c r="E63" s="92">
        <f>E59+E62</f>
        <v>132794491</v>
      </c>
      <c r="F63" s="92">
        <f>F59+F62</f>
        <v>20695604</v>
      </c>
      <c r="G63" s="92">
        <f>G59+G62</f>
        <v>1280000</v>
      </c>
      <c r="H63" s="92">
        <f>H59+H62</f>
        <v>168481742</v>
      </c>
      <c r="I63" s="92">
        <f>I59+I62</f>
        <v>5911269</v>
      </c>
      <c r="J63" s="130">
        <f t="shared" si="2"/>
        <v>174393011</v>
      </c>
      <c r="K63" s="103"/>
      <c r="L63" s="57"/>
    </row>
    <row r="64" spans="1:11" s="2" customFormat="1" ht="12" customHeight="1" thickBot="1">
      <c r="A64" s="59"/>
      <c r="B64" s="59"/>
      <c r="C64" s="60"/>
      <c r="D64" s="60"/>
      <c r="E64" s="60"/>
      <c r="F64" s="60"/>
      <c r="G64" s="60"/>
      <c r="H64" s="59"/>
      <c r="I64" s="59"/>
      <c r="J64" s="59"/>
      <c r="K64" s="59"/>
    </row>
    <row r="65" spans="1:17" s="63" customFormat="1" ht="12" customHeight="1" thickBot="1">
      <c r="A65" s="61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52"/>
      <c r="M65" s="52"/>
      <c r="N65" s="52"/>
      <c r="O65" s="52"/>
      <c r="P65" s="52"/>
      <c r="Q65" s="52"/>
    </row>
    <row r="66" spans="1:17" s="63" customFormat="1" ht="12" customHeight="1" thickBot="1">
      <c r="A66" s="61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52"/>
      <c r="M66" s="52"/>
      <c r="N66" s="52"/>
      <c r="O66" s="52"/>
      <c r="P66" s="52"/>
      <c r="Q66" s="52"/>
    </row>
    <row r="67" spans="1:17" s="3" customFormat="1" ht="12" customHeight="1">
      <c r="A67" s="64"/>
      <c r="B67" s="64"/>
      <c r="C67" s="64"/>
      <c r="D67" s="65"/>
      <c r="E67" s="65"/>
      <c r="F67" s="65"/>
      <c r="G67" s="65"/>
      <c r="H67" s="65"/>
      <c r="I67" s="65"/>
      <c r="J67" s="65"/>
      <c r="K67" s="65"/>
      <c r="L67" s="66"/>
      <c r="M67" s="67"/>
      <c r="N67" s="67"/>
      <c r="O67" s="67"/>
      <c r="P67" s="67"/>
      <c r="Q67" s="67"/>
    </row>
    <row r="68" spans="1:12" s="3" customFormat="1" ht="12" customHeight="1">
      <c r="A68" s="68"/>
      <c r="B68" s="68"/>
      <c r="C68" s="68"/>
      <c r="D68" s="69"/>
      <c r="E68" s="69"/>
      <c r="F68" s="69"/>
      <c r="G68" s="69"/>
      <c r="H68" s="65"/>
      <c r="I68" s="69"/>
      <c r="J68" s="69"/>
      <c r="K68" s="69"/>
      <c r="L68" s="2"/>
    </row>
    <row r="69" spans="1:12" s="3" customFormat="1" ht="12" customHeight="1">
      <c r="A69" s="68"/>
      <c r="B69" s="68"/>
      <c r="C69" s="68"/>
      <c r="D69" s="69"/>
      <c r="E69" s="69"/>
      <c r="F69" s="69"/>
      <c r="G69" s="69"/>
      <c r="H69" s="69"/>
      <c r="I69" s="69"/>
      <c r="J69" s="69"/>
      <c r="K69" s="69"/>
      <c r="L69" s="2"/>
    </row>
    <row r="70" spans="4:12" s="3" customFormat="1" ht="12" customHeight="1">
      <c r="D70" s="70"/>
      <c r="E70" s="70"/>
      <c r="F70" s="70"/>
      <c r="G70" s="70"/>
      <c r="H70" s="70"/>
      <c r="I70" s="70"/>
      <c r="J70" s="70"/>
      <c r="K70" s="70"/>
      <c r="L70" s="2"/>
    </row>
    <row r="71" spans="4:12" s="3" customFormat="1" ht="12" customHeight="1">
      <c r="D71" s="70"/>
      <c r="E71" s="70"/>
      <c r="F71" s="70"/>
      <c r="G71" s="70"/>
      <c r="H71" s="70"/>
      <c r="I71" s="70"/>
      <c r="J71" s="70"/>
      <c r="K71" s="70"/>
      <c r="L71" s="2"/>
    </row>
    <row r="72" s="3" customFormat="1" ht="12" customHeight="1">
      <c r="L72" s="2"/>
    </row>
    <row r="73" s="3" customFormat="1" ht="12" customHeight="1">
      <c r="L73" s="2"/>
    </row>
    <row r="74" s="3" customFormat="1" ht="12" customHeight="1">
      <c r="L74" s="2"/>
    </row>
    <row r="75" s="3" customFormat="1" ht="12" customHeight="1">
      <c r="L75" s="2"/>
    </row>
    <row r="76" s="3" customFormat="1" ht="12" customHeight="1">
      <c r="L76" s="2"/>
    </row>
    <row r="77" s="3" customFormat="1" ht="12" customHeight="1">
      <c r="L77" s="2"/>
    </row>
    <row r="78" s="3" customFormat="1" ht="12" customHeight="1">
      <c r="L78" s="2"/>
    </row>
    <row r="79" s="3" customFormat="1" ht="12" customHeight="1">
      <c r="L79" s="2"/>
    </row>
    <row r="80" s="3" customFormat="1" ht="12" customHeight="1">
      <c r="L80" s="2"/>
    </row>
    <row r="81" s="3" customFormat="1" ht="12" customHeight="1">
      <c r="L81" s="2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mergeCells count="3">
    <mergeCell ref="A1:J1"/>
    <mergeCell ref="G3:J3"/>
    <mergeCell ref="A2:J2"/>
  </mergeCells>
  <printOptions/>
  <pageMargins left="0.5905511811023623" right="0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2006-10-18T05:00:49Z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